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9.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0.xml" ContentType="application/vnd.openxmlformats-officedocument.drawing+xml"/>
  <Override PartName="/xl/ctrlProps/ctrlProp19.xml" ContentType="application/vnd.ms-excel.controlproperties+xml"/>
  <Override PartName="/xl/ctrlProps/ctrlProp20.xml" ContentType="application/vnd.ms-excel.controlproperties+xml"/>
  <Override PartName="/xl/drawings/drawing11.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2.xml" ContentType="application/vnd.openxmlformats-officedocument.drawing+xml"/>
  <Override PartName="/xl/ctrlProps/ctrlProp23.xml" ContentType="application/vnd.ms-excel.controlproperties+xml"/>
  <Override PartName="/xl/ctrlProps/ctrlProp24.xml" ContentType="application/vnd.ms-excel.controlpropertie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08医療系事務部\人事労務課\06.人事系\勤務状況等報告\03_報告書新様式（年度別）\R8年度勤務状況等報告書\"/>
    </mc:Choice>
  </mc:AlternateContent>
  <xr:revisionPtr revIDLastSave="0" documentId="13_ncr:1_{4496BA04-ACF6-4907-A14D-A47CAE6DF60F}" xr6:coauthVersionLast="47" xr6:coauthVersionMax="47" xr10:uidLastSave="{00000000-0000-0000-0000-000000000000}"/>
  <bookViews>
    <workbookView showHorizontalScroll="0" showVerticalScroll="0" xWindow="-120" yWindow="-120" windowWidth="29040" windowHeight="15720" xr2:uid="{00000000-000D-0000-FFFF-FFFF00000000}"/>
  </bookViews>
  <sheets>
    <sheet name="初期設定" sheetId="27" r:id="rId1"/>
    <sheet name="4月" sheetId="14" r:id="rId2"/>
    <sheet name="5月" sheetId="16" r:id="rId3"/>
    <sheet name="6月" sheetId="17" r:id="rId4"/>
    <sheet name="7月" sheetId="18" r:id="rId5"/>
    <sheet name="8月" sheetId="19" r:id="rId6"/>
    <sheet name="9月" sheetId="20" r:id="rId7"/>
    <sheet name="10月" sheetId="21" r:id="rId8"/>
    <sheet name="11月" sheetId="22" r:id="rId9"/>
    <sheet name="12月" sheetId="23" r:id="rId10"/>
    <sheet name="1月" sheetId="24" r:id="rId11"/>
    <sheet name="2月" sheetId="25" r:id="rId12"/>
    <sheet name="3月" sheetId="26" r:id="rId13"/>
    <sheet name="記入例" sheetId="2" r:id="rId14"/>
    <sheet name="休業日一覧" sheetId="3" r:id="rId15"/>
  </sheets>
  <definedNames>
    <definedName name="_xlnm.Print_Area" localSheetId="7">'10月'!$A$1:$L$47</definedName>
    <definedName name="_xlnm.Print_Area" localSheetId="8">'11月'!$A$1:$L$47</definedName>
    <definedName name="_xlnm.Print_Area" localSheetId="9">'12月'!$A$1:$L$47</definedName>
    <definedName name="_xlnm.Print_Area" localSheetId="10">'1月'!$A$1:$L$47</definedName>
    <definedName name="_xlnm.Print_Area" localSheetId="11">'2月'!$A$1:$L$47</definedName>
    <definedName name="_xlnm.Print_Area" localSheetId="12">'3月'!$A$1:$L$47</definedName>
    <definedName name="_xlnm.Print_Area" localSheetId="1">'4月'!$A$1:$L$47</definedName>
    <definedName name="_xlnm.Print_Area" localSheetId="2">'5月'!$A$1:$L$47</definedName>
    <definedName name="_xlnm.Print_Area" localSheetId="3">'6月'!$A$1:$L$47</definedName>
    <definedName name="_xlnm.Print_Area" localSheetId="4">'7月'!$A$1:$L$47</definedName>
    <definedName name="_xlnm.Print_Area" localSheetId="5">'8月'!$A$1:$L$47</definedName>
    <definedName name="_xlnm.Print_Area" localSheetId="6">'9月'!$A$1:$L$47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0" i="14" l="1"/>
  <c r="H4" i="14"/>
  <c r="H6" i="16"/>
  <c r="H6" i="17"/>
  <c r="H6" i="18"/>
  <c r="H6" i="19"/>
  <c r="H6" i="20"/>
  <c r="H6" i="21"/>
  <c r="H6" i="22"/>
  <c r="H6" i="23"/>
  <c r="H6" i="24"/>
  <c r="H6" i="25"/>
  <c r="H6" i="26"/>
  <c r="H6" i="14"/>
  <c r="H5" i="16"/>
  <c r="H5" i="17"/>
  <c r="H5" i="18"/>
  <c r="H5" i="19"/>
  <c r="H5" i="20"/>
  <c r="H5" i="21"/>
  <c r="H5" i="22"/>
  <c r="H5" i="23"/>
  <c r="H5" i="24"/>
  <c r="H5" i="25"/>
  <c r="H5" i="26"/>
  <c r="H5" i="14"/>
  <c r="H4" i="16"/>
  <c r="H4" i="17"/>
  <c r="H4" i="18"/>
  <c r="H4" i="19"/>
  <c r="H4" i="20"/>
  <c r="H4" i="21"/>
  <c r="H4" i="22"/>
  <c r="H4" i="23"/>
  <c r="H4" i="24"/>
  <c r="H4" i="25"/>
  <c r="H4" i="26"/>
  <c r="A40" i="16" l="1"/>
  <c r="A39" i="16"/>
  <c r="A38" i="16"/>
  <c r="B71" i="26"/>
  <c r="B71" i="25"/>
  <c r="B71" i="24"/>
  <c r="B71" i="23"/>
  <c r="B71" i="22"/>
  <c r="B71" i="21"/>
  <c r="B71" i="20"/>
  <c r="B71" i="19"/>
  <c r="B71" i="18"/>
  <c r="B71" i="17"/>
  <c r="B71" i="16"/>
  <c r="B71" i="14"/>
  <c r="A10" i="14" l="1"/>
  <c r="B10" i="14" s="1"/>
  <c r="AB40" i="26" l="1"/>
  <c r="Y40" i="26"/>
  <c r="X40" i="26"/>
  <c r="W40" i="26"/>
  <c r="V40" i="26"/>
  <c r="U40" i="26"/>
  <c r="T40" i="26"/>
  <c r="S40" i="26"/>
  <c r="R40" i="26"/>
  <c r="Q40" i="26"/>
  <c r="P40" i="26"/>
  <c r="O40" i="26"/>
  <c r="G40" i="26"/>
  <c r="Y39" i="26"/>
  <c r="X39" i="26"/>
  <c r="W39" i="26"/>
  <c r="V39" i="26"/>
  <c r="U39" i="26"/>
  <c r="T39" i="26"/>
  <c r="S39" i="26"/>
  <c r="R39" i="26"/>
  <c r="Q39" i="26"/>
  <c r="P39" i="26"/>
  <c r="O39" i="26"/>
  <c r="G39" i="26"/>
  <c r="Y38" i="26"/>
  <c r="X38" i="26"/>
  <c r="W38" i="26"/>
  <c r="V38" i="26"/>
  <c r="U38" i="26"/>
  <c r="T38" i="26"/>
  <c r="S38" i="26"/>
  <c r="R38" i="26"/>
  <c r="Q38" i="26"/>
  <c r="P38" i="26"/>
  <c r="O38" i="26"/>
  <c r="G38" i="26"/>
  <c r="Y37" i="26"/>
  <c r="X37" i="26"/>
  <c r="W37" i="26"/>
  <c r="V37" i="26"/>
  <c r="U37" i="26"/>
  <c r="T37" i="26"/>
  <c r="S37" i="26"/>
  <c r="R37" i="26"/>
  <c r="Q37" i="26"/>
  <c r="P37" i="26"/>
  <c r="O37" i="26"/>
  <c r="G37" i="26"/>
  <c r="Y36" i="26"/>
  <c r="X36" i="26"/>
  <c r="W36" i="26"/>
  <c r="V36" i="26"/>
  <c r="U36" i="26"/>
  <c r="T36" i="26"/>
  <c r="S36" i="26"/>
  <c r="R36" i="26"/>
  <c r="Q36" i="26"/>
  <c r="P36" i="26"/>
  <c r="O36" i="26"/>
  <c r="G36" i="26"/>
  <c r="Y35" i="26"/>
  <c r="X35" i="26"/>
  <c r="W35" i="26"/>
  <c r="V35" i="26"/>
  <c r="U35" i="26"/>
  <c r="T35" i="26"/>
  <c r="S35" i="26"/>
  <c r="R35" i="26"/>
  <c r="Q35" i="26"/>
  <c r="P35" i="26"/>
  <c r="O35" i="26"/>
  <c r="G35" i="26"/>
  <c r="Y34" i="26"/>
  <c r="X34" i="26"/>
  <c r="W34" i="26"/>
  <c r="V34" i="26"/>
  <c r="U34" i="26"/>
  <c r="T34" i="26"/>
  <c r="S34" i="26"/>
  <c r="R34" i="26"/>
  <c r="Q34" i="26"/>
  <c r="P34" i="26"/>
  <c r="O34" i="26"/>
  <c r="G34" i="26"/>
  <c r="Y33" i="26"/>
  <c r="X33" i="26"/>
  <c r="W33" i="26"/>
  <c r="V33" i="26"/>
  <c r="U33" i="26"/>
  <c r="T33" i="26"/>
  <c r="S33" i="26"/>
  <c r="R33" i="26"/>
  <c r="Q33" i="26"/>
  <c r="P33" i="26"/>
  <c r="O33" i="26"/>
  <c r="G33" i="26"/>
  <c r="Y32" i="26"/>
  <c r="X32" i="26"/>
  <c r="W32" i="26"/>
  <c r="V32" i="26"/>
  <c r="U32" i="26"/>
  <c r="T32" i="26"/>
  <c r="S32" i="26"/>
  <c r="R32" i="26"/>
  <c r="Q32" i="26"/>
  <c r="P32" i="26"/>
  <c r="O32" i="26"/>
  <c r="G32" i="26"/>
  <c r="Y31" i="26"/>
  <c r="X31" i="26"/>
  <c r="W31" i="26"/>
  <c r="V31" i="26"/>
  <c r="U31" i="26"/>
  <c r="T31" i="26"/>
  <c r="S31" i="26"/>
  <c r="R31" i="26"/>
  <c r="Q31" i="26"/>
  <c r="P31" i="26"/>
  <c r="O31" i="26"/>
  <c r="G31" i="26"/>
  <c r="Y30" i="26"/>
  <c r="X30" i="26"/>
  <c r="W30" i="26"/>
  <c r="V30" i="26"/>
  <c r="U30" i="26"/>
  <c r="T30" i="26"/>
  <c r="S30" i="26"/>
  <c r="R30" i="26"/>
  <c r="Q30" i="26"/>
  <c r="P30" i="26"/>
  <c r="O30" i="26"/>
  <c r="G30" i="26"/>
  <c r="Y29" i="26"/>
  <c r="X29" i="26"/>
  <c r="W29" i="26"/>
  <c r="V29" i="26"/>
  <c r="U29" i="26"/>
  <c r="T29" i="26"/>
  <c r="S29" i="26"/>
  <c r="R29" i="26"/>
  <c r="Q29" i="26"/>
  <c r="P29" i="26"/>
  <c r="O29" i="26"/>
  <c r="G29" i="26"/>
  <c r="Y28" i="26"/>
  <c r="X28" i="26"/>
  <c r="W28" i="26"/>
  <c r="V28" i="26"/>
  <c r="U28" i="26"/>
  <c r="T28" i="26"/>
  <c r="S28" i="26"/>
  <c r="R28" i="26"/>
  <c r="Q28" i="26"/>
  <c r="P28" i="26"/>
  <c r="O28" i="26"/>
  <c r="G28" i="26"/>
  <c r="Y27" i="26"/>
  <c r="X27" i="26"/>
  <c r="W27" i="26"/>
  <c r="V27" i="26"/>
  <c r="U27" i="26"/>
  <c r="T27" i="26"/>
  <c r="S27" i="26"/>
  <c r="R27" i="26"/>
  <c r="Q27" i="26"/>
  <c r="P27" i="26"/>
  <c r="O27" i="26"/>
  <c r="G27" i="26"/>
  <c r="Y26" i="26"/>
  <c r="X26" i="26"/>
  <c r="W26" i="26"/>
  <c r="V26" i="26"/>
  <c r="U26" i="26"/>
  <c r="T26" i="26"/>
  <c r="S26" i="26"/>
  <c r="R26" i="26"/>
  <c r="Q26" i="26"/>
  <c r="P26" i="26"/>
  <c r="O26" i="26"/>
  <c r="G26" i="26"/>
  <c r="Y25" i="26"/>
  <c r="X25" i="26"/>
  <c r="W25" i="26"/>
  <c r="V25" i="26"/>
  <c r="U25" i="26"/>
  <c r="T25" i="26"/>
  <c r="S25" i="26"/>
  <c r="R25" i="26"/>
  <c r="Q25" i="26"/>
  <c r="P25" i="26"/>
  <c r="O25" i="26"/>
  <c r="G25" i="26"/>
  <c r="Y24" i="26"/>
  <c r="X24" i="26"/>
  <c r="W24" i="26"/>
  <c r="V24" i="26"/>
  <c r="U24" i="26"/>
  <c r="T24" i="26"/>
  <c r="S24" i="26"/>
  <c r="R24" i="26"/>
  <c r="Q24" i="26"/>
  <c r="P24" i="26"/>
  <c r="O24" i="26"/>
  <c r="G24" i="26"/>
  <c r="Y23" i="26"/>
  <c r="X23" i="26"/>
  <c r="W23" i="26"/>
  <c r="V23" i="26"/>
  <c r="U23" i="26"/>
  <c r="T23" i="26"/>
  <c r="S23" i="26"/>
  <c r="R23" i="26"/>
  <c r="Q23" i="26"/>
  <c r="P23" i="26"/>
  <c r="O23" i="26"/>
  <c r="G23" i="26"/>
  <c r="Y22" i="26"/>
  <c r="X22" i="26"/>
  <c r="W22" i="26"/>
  <c r="V22" i="26"/>
  <c r="U22" i="26"/>
  <c r="T22" i="26"/>
  <c r="S22" i="26"/>
  <c r="R22" i="26"/>
  <c r="Q22" i="26"/>
  <c r="P22" i="26"/>
  <c r="O22" i="26"/>
  <c r="G22" i="26"/>
  <c r="Y21" i="26"/>
  <c r="X21" i="26"/>
  <c r="W21" i="26"/>
  <c r="V21" i="26"/>
  <c r="U21" i="26"/>
  <c r="T21" i="26"/>
  <c r="S21" i="26"/>
  <c r="R21" i="26"/>
  <c r="Q21" i="26"/>
  <c r="P21" i="26"/>
  <c r="O21" i="26"/>
  <c r="G21" i="26"/>
  <c r="Y20" i="26"/>
  <c r="X20" i="26"/>
  <c r="W20" i="26"/>
  <c r="V20" i="26"/>
  <c r="U20" i="26"/>
  <c r="T20" i="26"/>
  <c r="S20" i="26"/>
  <c r="R20" i="26"/>
  <c r="Q20" i="26"/>
  <c r="P20" i="26"/>
  <c r="O20" i="26"/>
  <c r="G20" i="26"/>
  <c r="Y19" i="26"/>
  <c r="X19" i="26"/>
  <c r="W19" i="26"/>
  <c r="V19" i="26"/>
  <c r="U19" i="26"/>
  <c r="T19" i="26"/>
  <c r="S19" i="26"/>
  <c r="R19" i="26"/>
  <c r="Q19" i="26"/>
  <c r="P19" i="26"/>
  <c r="O19" i="26"/>
  <c r="G19" i="26"/>
  <c r="Y18" i="26"/>
  <c r="X18" i="26"/>
  <c r="W18" i="26"/>
  <c r="V18" i="26"/>
  <c r="U18" i="26"/>
  <c r="T18" i="26"/>
  <c r="S18" i="26"/>
  <c r="R18" i="26"/>
  <c r="Q18" i="26"/>
  <c r="P18" i="26"/>
  <c r="O18" i="26"/>
  <c r="G18" i="26"/>
  <c r="Y17" i="26"/>
  <c r="X17" i="26"/>
  <c r="W17" i="26"/>
  <c r="V17" i="26"/>
  <c r="U17" i="26"/>
  <c r="T17" i="26"/>
  <c r="S17" i="26"/>
  <c r="R17" i="26"/>
  <c r="Q17" i="26"/>
  <c r="P17" i="26"/>
  <c r="O17" i="26"/>
  <c r="G17" i="26"/>
  <c r="Y16" i="26"/>
  <c r="X16" i="26"/>
  <c r="W16" i="26"/>
  <c r="V16" i="26"/>
  <c r="U16" i="26"/>
  <c r="T16" i="26"/>
  <c r="S16" i="26"/>
  <c r="R16" i="26"/>
  <c r="Q16" i="26"/>
  <c r="P16" i="26"/>
  <c r="O16" i="26"/>
  <c r="G16" i="26"/>
  <c r="Y15" i="26"/>
  <c r="X15" i="26"/>
  <c r="W15" i="26"/>
  <c r="V15" i="26"/>
  <c r="U15" i="26"/>
  <c r="T15" i="26"/>
  <c r="S15" i="26"/>
  <c r="R15" i="26"/>
  <c r="Q15" i="26"/>
  <c r="P15" i="26"/>
  <c r="O15" i="26"/>
  <c r="G15" i="26"/>
  <c r="Y14" i="26"/>
  <c r="X14" i="26"/>
  <c r="W14" i="26"/>
  <c r="V14" i="26"/>
  <c r="U14" i="26"/>
  <c r="T14" i="26"/>
  <c r="S14" i="26"/>
  <c r="R14" i="26"/>
  <c r="Q14" i="26"/>
  <c r="P14" i="26"/>
  <c r="O14" i="26"/>
  <c r="G14" i="26"/>
  <c r="Y13" i="26"/>
  <c r="X13" i="26"/>
  <c r="W13" i="26"/>
  <c r="V13" i="26"/>
  <c r="U13" i="26"/>
  <c r="T13" i="26"/>
  <c r="S13" i="26"/>
  <c r="R13" i="26"/>
  <c r="Q13" i="26"/>
  <c r="P13" i="26"/>
  <c r="O13" i="26"/>
  <c r="G13" i="26"/>
  <c r="Y12" i="26"/>
  <c r="X12" i="26"/>
  <c r="W12" i="26"/>
  <c r="V12" i="26"/>
  <c r="U12" i="26"/>
  <c r="T12" i="26"/>
  <c r="S12" i="26"/>
  <c r="R12" i="26"/>
  <c r="Q12" i="26"/>
  <c r="P12" i="26"/>
  <c r="O12" i="26"/>
  <c r="G12" i="26"/>
  <c r="Y11" i="26"/>
  <c r="X11" i="26"/>
  <c r="W11" i="26"/>
  <c r="V11" i="26"/>
  <c r="U11" i="26"/>
  <c r="T11" i="26"/>
  <c r="S11" i="26"/>
  <c r="R11" i="26"/>
  <c r="Q11" i="26"/>
  <c r="P11" i="26"/>
  <c r="O11" i="26"/>
  <c r="M11" i="26"/>
  <c r="G11" i="26"/>
  <c r="Y10" i="26"/>
  <c r="Y41" i="26" s="1"/>
  <c r="X10" i="26"/>
  <c r="W10" i="26"/>
  <c r="V10" i="26"/>
  <c r="U10" i="26"/>
  <c r="T10" i="26"/>
  <c r="S10" i="26"/>
  <c r="R10" i="26"/>
  <c r="Q10" i="26"/>
  <c r="P10" i="26"/>
  <c r="O10" i="26"/>
  <c r="G10" i="26"/>
  <c r="A10" i="26"/>
  <c r="AB40" i="25"/>
  <c r="Y40" i="25"/>
  <c r="X40" i="25"/>
  <c r="W40" i="25"/>
  <c r="V40" i="25"/>
  <c r="U40" i="25"/>
  <c r="T40" i="25"/>
  <c r="S40" i="25"/>
  <c r="R40" i="25"/>
  <c r="Q40" i="25"/>
  <c r="P40" i="25"/>
  <c r="O40" i="25"/>
  <c r="G40" i="25"/>
  <c r="Y39" i="25"/>
  <c r="X39" i="25"/>
  <c r="W39" i="25"/>
  <c r="V39" i="25"/>
  <c r="U39" i="25"/>
  <c r="T39" i="25"/>
  <c r="S39" i="25"/>
  <c r="R39" i="25"/>
  <c r="Q39" i="25"/>
  <c r="P39" i="25"/>
  <c r="O39" i="25"/>
  <c r="G39" i="25"/>
  <c r="Y38" i="25"/>
  <c r="X38" i="25"/>
  <c r="W38" i="25"/>
  <c r="V38" i="25"/>
  <c r="U38" i="25"/>
  <c r="T38" i="25"/>
  <c r="S38" i="25"/>
  <c r="R38" i="25"/>
  <c r="Q38" i="25"/>
  <c r="P38" i="25"/>
  <c r="O38" i="25"/>
  <c r="G38" i="25"/>
  <c r="Y37" i="25"/>
  <c r="X37" i="25"/>
  <c r="W37" i="25"/>
  <c r="V37" i="25"/>
  <c r="U37" i="25"/>
  <c r="T37" i="25"/>
  <c r="S37" i="25"/>
  <c r="R37" i="25"/>
  <c r="Q37" i="25"/>
  <c r="P37" i="25"/>
  <c r="O37" i="25"/>
  <c r="G37" i="25"/>
  <c r="Y36" i="25"/>
  <c r="X36" i="25"/>
  <c r="W36" i="25"/>
  <c r="V36" i="25"/>
  <c r="U36" i="25"/>
  <c r="T36" i="25"/>
  <c r="S36" i="25"/>
  <c r="R36" i="25"/>
  <c r="Q36" i="25"/>
  <c r="P36" i="25"/>
  <c r="O36" i="25"/>
  <c r="G36" i="25"/>
  <c r="Y35" i="25"/>
  <c r="X35" i="25"/>
  <c r="W35" i="25"/>
  <c r="V35" i="25"/>
  <c r="U35" i="25"/>
  <c r="T35" i="25"/>
  <c r="S35" i="25"/>
  <c r="R35" i="25"/>
  <c r="Q35" i="25"/>
  <c r="P35" i="25"/>
  <c r="O35" i="25"/>
  <c r="G35" i="25"/>
  <c r="Y34" i="25"/>
  <c r="X34" i="25"/>
  <c r="W34" i="25"/>
  <c r="V34" i="25"/>
  <c r="U34" i="25"/>
  <c r="T34" i="25"/>
  <c r="S34" i="25"/>
  <c r="R34" i="25"/>
  <c r="Q34" i="25"/>
  <c r="P34" i="25"/>
  <c r="O34" i="25"/>
  <c r="G34" i="25"/>
  <c r="Y33" i="25"/>
  <c r="X33" i="25"/>
  <c r="W33" i="25"/>
  <c r="V33" i="25"/>
  <c r="U33" i="25"/>
  <c r="T33" i="25"/>
  <c r="S33" i="25"/>
  <c r="R33" i="25"/>
  <c r="Q33" i="25"/>
  <c r="P33" i="25"/>
  <c r="O33" i="25"/>
  <c r="G33" i="25"/>
  <c r="Y32" i="25"/>
  <c r="X32" i="25"/>
  <c r="W32" i="25"/>
  <c r="V32" i="25"/>
  <c r="U32" i="25"/>
  <c r="T32" i="25"/>
  <c r="S32" i="25"/>
  <c r="R32" i="25"/>
  <c r="Q32" i="25"/>
  <c r="P32" i="25"/>
  <c r="O32" i="25"/>
  <c r="G32" i="25"/>
  <c r="Y31" i="25"/>
  <c r="X31" i="25"/>
  <c r="W31" i="25"/>
  <c r="V31" i="25"/>
  <c r="U31" i="25"/>
  <c r="T31" i="25"/>
  <c r="S31" i="25"/>
  <c r="R31" i="25"/>
  <c r="Q31" i="25"/>
  <c r="P31" i="25"/>
  <c r="O31" i="25"/>
  <c r="G31" i="25"/>
  <c r="Y30" i="25"/>
  <c r="X30" i="25"/>
  <c r="W30" i="25"/>
  <c r="V30" i="25"/>
  <c r="U30" i="25"/>
  <c r="T30" i="25"/>
  <c r="S30" i="25"/>
  <c r="R30" i="25"/>
  <c r="Q30" i="25"/>
  <c r="P30" i="25"/>
  <c r="O30" i="25"/>
  <c r="G30" i="25"/>
  <c r="Y29" i="25"/>
  <c r="X29" i="25"/>
  <c r="W29" i="25"/>
  <c r="V29" i="25"/>
  <c r="U29" i="25"/>
  <c r="T29" i="25"/>
  <c r="S29" i="25"/>
  <c r="R29" i="25"/>
  <c r="Q29" i="25"/>
  <c r="P29" i="25"/>
  <c r="O29" i="25"/>
  <c r="G29" i="25"/>
  <c r="Y28" i="25"/>
  <c r="X28" i="25"/>
  <c r="W28" i="25"/>
  <c r="V28" i="25"/>
  <c r="U28" i="25"/>
  <c r="T28" i="25"/>
  <c r="S28" i="25"/>
  <c r="R28" i="25"/>
  <c r="Q28" i="25"/>
  <c r="P28" i="25"/>
  <c r="O28" i="25"/>
  <c r="G28" i="25"/>
  <c r="Y27" i="25"/>
  <c r="X27" i="25"/>
  <c r="W27" i="25"/>
  <c r="V27" i="25"/>
  <c r="U27" i="25"/>
  <c r="T27" i="25"/>
  <c r="S27" i="25"/>
  <c r="R27" i="25"/>
  <c r="Q27" i="25"/>
  <c r="P27" i="25"/>
  <c r="O27" i="25"/>
  <c r="G27" i="25"/>
  <c r="Y26" i="25"/>
  <c r="X26" i="25"/>
  <c r="W26" i="25"/>
  <c r="V26" i="25"/>
  <c r="U26" i="25"/>
  <c r="T26" i="25"/>
  <c r="S26" i="25"/>
  <c r="R26" i="25"/>
  <c r="Q26" i="25"/>
  <c r="P26" i="25"/>
  <c r="O26" i="25"/>
  <c r="G26" i="25"/>
  <c r="Y25" i="25"/>
  <c r="X25" i="25"/>
  <c r="W25" i="25"/>
  <c r="V25" i="25"/>
  <c r="U25" i="25"/>
  <c r="T25" i="25"/>
  <c r="S25" i="25"/>
  <c r="R25" i="25"/>
  <c r="Q25" i="25"/>
  <c r="P25" i="25"/>
  <c r="O25" i="25"/>
  <c r="G25" i="25"/>
  <c r="Y24" i="25"/>
  <c r="X24" i="25"/>
  <c r="W24" i="25"/>
  <c r="V24" i="25"/>
  <c r="U24" i="25"/>
  <c r="T24" i="25"/>
  <c r="S24" i="25"/>
  <c r="R24" i="25"/>
  <c r="Q24" i="25"/>
  <c r="P24" i="25"/>
  <c r="O24" i="25"/>
  <c r="G24" i="25"/>
  <c r="Y23" i="25"/>
  <c r="X23" i="25"/>
  <c r="W23" i="25"/>
  <c r="V23" i="25"/>
  <c r="U23" i="25"/>
  <c r="T23" i="25"/>
  <c r="S23" i="25"/>
  <c r="R23" i="25"/>
  <c r="Q23" i="25"/>
  <c r="P23" i="25"/>
  <c r="O23" i="25"/>
  <c r="G23" i="25"/>
  <c r="Y22" i="25"/>
  <c r="X22" i="25"/>
  <c r="W22" i="25"/>
  <c r="V22" i="25"/>
  <c r="U22" i="25"/>
  <c r="T22" i="25"/>
  <c r="S22" i="25"/>
  <c r="R22" i="25"/>
  <c r="Q22" i="25"/>
  <c r="P22" i="25"/>
  <c r="O22" i="25"/>
  <c r="G22" i="25"/>
  <c r="Y21" i="25"/>
  <c r="X21" i="25"/>
  <c r="W21" i="25"/>
  <c r="V21" i="25"/>
  <c r="U21" i="25"/>
  <c r="T21" i="25"/>
  <c r="S21" i="25"/>
  <c r="R21" i="25"/>
  <c r="Q21" i="25"/>
  <c r="P21" i="25"/>
  <c r="O21" i="25"/>
  <c r="G21" i="25"/>
  <c r="Y20" i="25"/>
  <c r="X20" i="25"/>
  <c r="W20" i="25"/>
  <c r="V20" i="25"/>
  <c r="U20" i="25"/>
  <c r="T20" i="25"/>
  <c r="S20" i="25"/>
  <c r="R20" i="25"/>
  <c r="Q20" i="25"/>
  <c r="P20" i="25"/>
  <c r="O20" i="25"/>
  <c r="G20" i="25"/>
  <c r="Y19" i="25"/>
  <c r="X19" i="25"/>
  <c r="W19" i="25"/>
  <c r="V19" i="25"/>
  <c r="U19" i="25"/>
  <c r="T19" i="25"/>
  <c r="S19" i="25"/>
  <c r="R19" i="25"/>
  <c r="Q19" i="25"/>
  <c r="P19" i="25"/>
  <c r="O19" i="25"/>
  <c r="G19" i="25"/>
  <c r="Y18" i="25"/>
  <c r="X18" i="25"/>
  <c r="W18" i="25"/>
  <c r="V18" i="25"/>
  <c r="U18" i="25"/>
  <c r="T18" i="25"/>
  <c r="S18" i="25"/>
  <c r="R18" i="25"/>
  <c r="Q18" i="25"/>
  <c r="P18" i="25"/>
  <c r="O18" i="25"/>
  <c r="G18" i="25"/>
  <c r="Y17" i="25"/>
  <c r="X17" i="25"/>
  <c r="W17" i="25"/>
  <c r="V17" i="25"/>
  <c r="U17" i="25"/>
  <c r="T17" i="25"/>
  <c r="S17" i="25"/>
  <c r="R17" i="25"/>
  <c r="Q17" i="25"/>
  <c r="P17" i="25"/>
  <c r="O17" i="25"/>
  <c r="G17" i="25"/>
  <c r="Y16" i="25"/>
  <c r="X16" i="25"/>
  <c r="W16" i="25"/>
  <c r="V16" i="25"/>
  <c r="U16" i="25"/>
  <c r="T16" i="25"/>
  <c r="S16" i="25"/>
  <c r="R16" i="25"/>
  <c r="Q16" i="25"/>
  <c r="P16" i="25"/>
  <c r="O16" i="25"/>
  <c r="G16" i="25"/>
  <c r="Y15" i="25"/>
  <c r="X15" i="25"/>
  <c r="W15" i="25"/>
  <c r="V15" i="25"/>
  <c r="U15" i="25"/>
  <c r="T15" i="25"/>
  <c r="S15" i="25"/>
  <c r="R15" i="25"/>
  <c r="Q15" i="25"/>
  <c r="P15" i="25"/>
  <c r="O15" i="25"/>
  <c r="G15" i="25"/>
  <c r="Y14" i="25"/>
  <c r="X14" i="25"/>
  <c r="W14" i="25"/>
  <c r="V14" i="25"/>
  <c r="U14" i="25"/>
  <c r="T14" i="25"/>
  <c r="S14" i="25"/>
  <c r="R14" i="25"/>
  <c r="Q14" i="25"/>
  <c r="P14" i="25"/>
  <c r="O14" i="25"/>
  <c r="G14" i="25"/>
  <c r="Y13" i="25"/>
  <c r="X13" i="25"/>
  <c r="W13" i="25"/>
  <c r="V13" i="25"/>
  <c r="U13" i="25"/>
  <c r="T13" i="25"/>
  <c r="S13" i="25"/>
  <c r="R13" i="25"/>
  <c r="Q13" i="25"/>
  <c r="P13" i="25"/>
  <c r="O13" i="25"/>
  <c r="G13" i="25"/>
  <c r="Y12" i="25"/>
  <c r="X12" i="25"/>
  <c r="W12" i="25"/>
  <c r="V12" i="25"/>
  <c r="U12" i="25"/>
  <c r="T12" i="25"/>
  <c r="S12" i="25"/>
  <c r="R12" i="25"/>
  <c r="Q12" i="25"/>
  <c r="P12" i="25"/>
  <c r="O12" i="25"/>
  <c r="G12" i="25"/>
  <c r="Y11" i="25"/>
  <c r="X11" i="25"/>
  <c r="W11" i="25"/>
  <c r="V11" i="25"/>
  <c r="U11" i="25"/>
  <c r="T11" i="25"/>
  <c r="S11" i="25"/>
  <c r="R11" i="25"/>
  <c r="Q11" i="25"/>
  <c r="P11" i="25"/>
  <c r="O11" i="25"/>
  <c r="M11" i="25"/>
  <c r="G11" i="25"/>
  <c r="Y10" i="25"/>
  <c r="Y41" i="25" s="1"/>
  <c r="X10" i="25"/>
  <c r="W10" i="25"/>
  <c r="V10" i="25"/>
  <c r="U10" i="25"/>
  <c r="T10" i="25"/>
  <c r="S10" i="25"/>
  <c r="R10" i="25"/>
  <c r="Q10" i="25"/>
  <c r="P10" i="25"/>
  <c r="O10" i="25"/>
  <c r="G10" i="25"/>
  <c r="A10" i="25"/>
  <c r="AB40" i="24"/>
  <c r="Y40" i="24"/>
  <c r="X40" i="24"/>
  <c r="W40" i="24"/>
  <c r="V40" i="24"/>
  <c r="U40" i="24"/>
  <c r="T40" i="24"/>
  <c r="S40" i="24"/>
  <c r="R40" i="24"/>
  <c r="Q40" i="24"/>
  <c r="P40" i="24"/>
  <c r="O40" i="24"/>
  <c r="G40" i="24"/>
  <c r="Y39" i="24"/>
  <c r="X39" i="24"/>
  <c r="W39" i="24"/>
  <c r="V39" i="24"/>
  <c r="U39" i="24"/>
  <c r="T39" i="24"/>
  <c r="S39" i="24"/>
  <c r="R39" i="24"/>
  <c r="Q39" i="24"/>
  <c r="P39" i="24"/>
  <c r="O39" i="24"/>
  <c r="G39" i="24"/>
  <c r="Y38" i="24"/>
  <c r="X38" i="24"/>
  <c r="W38" i="24"/>
  <c r="V38" i="24"/>
  <c r="U38" i="24"/>
  <c r="T38" i="24"/>
  <c r="S38" i="24"/>
  <c r="R38" i="24"/>
  <c r="Q38" i="24"/>
  <c r="P38" i="24"/>
  <c r="O38" i="24"/>
  <c r="G38" i="24"/>
  <c r="Y37" i="24"/>
  <c r="X37" i="24"/>
  <c r="W37" i="24"/>
  <c r="V37" i="24"/>
  <c r="U37" i="24"/>
  <c r="T37" i="24"/>
  <c r="S37" i="24"/>
  <c r="R37" i="24"/>
  <c r="Q37" i="24"/>
  <c r="P37" i="24"/>
  <c r="O37" i="24"/>
  <c r="G37" i="24"/>
  <c r="Y36" i="24"/>
  <c r="X36" i="24"/>
  <c r="W36" i="24"/>
  <c r="V36" i="24"/>
  <c r="U36" i="24"/>
  <c r="T36" i="24"/>
  <c r="S36" i="24"/>
  <c r="R36" i="24"/>
  <c r="Q36" i="24"/>
  <c r="P36" i="24"/>
  <c r="O36" i="24"/>
  <c r="G36" i="24"/>
  <c r="Y35" i="24"/>
  <c r="X35" i="24"/>
  <c r="W35" i="24"/>
  <c r="V35" i="24"/>
  <c r="U35" i="24"/>
  <c r="T35" i="24"/>
  <c r="S35" i="24"/>
  <c r="R35" i="24"/>
  <c r="Q35" i="24"/>
  <c r="P35" i="24"/>
  <c r="O35" i="24"/>
  <c r="G35" i="24"/>
  <c r="Y34" i="24"/>
  <c r="X34" i="24"/>
  <c r="W34" i="24"/>
  <c r="V34" i="24"/>
  <c r="U34" i="24"/>
  <c r="T34" i="24"/>
  <c r="S34" i="24"/>
  <c r="R34" i="24"/>
  <c r="Q34" i="24"/>
  <c r="P34" i="24"/>
  <c r="O34" i="24"/>
  <c r="G34" i="24"/>
  <c r="Y33" i="24"/>
  <c r="X33" i="24"/>
  <c r="W33" i="24"/>
  <c r="V33" i="24"/>
  <c r="U33" i="24"/>
  <c r="T33" i="24"/>
  <c r="S33" i="24"/>
  <c r="R33" i="24"/>
  <c r="Q33" i="24"/>
  <c r="P33" i="24"/>
  <c r="O33" i="24"/>
  <c r="G33" i="24"/>
  <c r="Y32" i="24"/>
  <c r="X32" i="24"/>
  <c r="W32" i="24"/>
  <c r="V32" i="24"/>
  <c r="U32" i="24"/>
  <c r="T32" i="24"/>
  <c r="S32" i="24"/>
  <c r="R32" i="24"/>
  <c r="Q32" i="24"/>
  <c r="P32" i="24"/>
  <c r="O32" i="24"/>
  <c r="G32" i="24"/>
  <c r="Y31" i="24"/>
  <c r="X31" i="24"/>
  <c r="W31" i="24"/>
  <c r="V31" i="24"/>
  <c r="U31" i="24"/>
  <c r="T31" i="24"/>
  <c r="S31" i="24"/>
  <c r="R31" i="24"/>
  <c r="Q31" i="24"/>
  <c r="P31" i="24"/>
  <c r="O31" i="24"/>
  <c r="G31" i="24"/>
  <c r="Y30" i="24"/>
  <c r="X30" i="24"/>
  <c r="W30" i="24"/>
  <c r="V30" i="24"/>
  <c r="U30" i="24"/>
  <c r="T30" i="24"/>
  <c r="S30" i="24"/>
  <c r="R30" i="24"/>
  <c r="Q30" i="24"/>
  <c r="P30" i="24"/>
  <c r="O30" i="24"/>
  <c r="G30" i="24"/>
  <c r="Y29" i="24"/>
  <c r="X29" i="24"/>
  <c r="W29" i="24"/>
  <c r="V29" i="24"/>
  <c r="U29" i="24"/>
  <c r="T29" i="24"/>
  <c r="S29" i="24"/>
  <c r="R29" i="24"/>
  <c r="Q29" i="24"/>
  <c r="P29" i="24"/>
  <c r="O29" i="24"/>
  <c r="G29" i="24"/>
  <c r="Y28" i="24"/>
  <c r="X28" i="24"/>
  <c r="W28" i="24"/>
  <c r="V28" i="24"/>
  <c r="U28" i="24"/>
  <c r="T28" i="24"/>
  <c r="S28" i="24"/>
  <c r="R28" i="24"/>
  <c r="Q28" i="24"/>
  <c r="P28" i="24"/>
  <c r="O28" i="24"/>
  <c r="G28" i="24"/>
  <c r="Y27" i="24"/>
  <c r="X27" i="24"/>
  <c r="W27" i="24"/>
  <c r="V27" i="24"/>
  <c r="U27" i="24"/>
  <c r="T27" i="24"/>
  <c r="S27" i="24"/>
  <c r="R27" i="24"/>
  <c r="Q27" i="24"/>
  <c r="P27" i="24"/>
  <c r="O27" i="24"/>
  <c r="G27" i="24"/>
  <c r="Y26" i="24"/>
  <c r="X26" i="24"/>
  <c r="W26" i="24"/>
  <c r="V26" i="24"/>
  <c r="U26" i="24"/>
  <c r="T26" i="24"/>
  <c r="S26" i="24"/>
  <c r="R26" i="24"/>
  <c r="Q26" i="24"/>
  <c r="P26" i="24"/>
  <c r="O26" i="24"/>
  <c r="G26" i="24"/>
  <c r="Y25" i="24"/>
  <c r="X25" i="24"/>
  <c r="W25" i="24"/>
  <c r="V25" i="24"/>
  <c r="U25" i="24"/>
  <c r="T25" i="24"/>
  <c r="S25" i="24"/>
  <c r="R25" i="24"/>
  <c r="Q25" i="24"/>
  <c r="P25" i="24"/>
  <c r="O25" i="24"/>
  <c r="G25" i="24"/>
  <c r="Y24" i="24"/>
  <c r="X24" i="24"/>
  <c r="W24" i="24"/>
  <c r="V24" i="24"/>
  <c r="U24" i="24"/>
  <c r="T24" i="24"/>
  <c r="S24" i="24"/>
  <c r="R24" i="24"/>
  <c r="Q24" i="24"/>
  <c r="P24" i="24"/>
  <c r="O24" i="24"/>
  <c r="G24" i="24"/>
  <c r="Y23" i="24"/>
  <c r="X23" i="24"/>
  <c r="W23" i="24"/>
  <c r="V23" i="24"/>
  <c r="U23" i="24"/>
  <c r="T23" i="24"/>
  <c r="S23" i="24"/>
  <c r="R23" i="24"/>
  <c r="Q23" i="24"/>
  <c r="P23" i="24"/>
  <c r="O23" i="24"/>
  <c r="G23" i="24"/>
  <c r="Y22" i="24"/>
  <c r="X22" i="24"/>
  <c r="W22" i="24"/>
  <c r="V22" i="24"/>
  <c r="U22" i="24"/>
  <c r="T22" i="24"/>
  <c r="S22" i="24"/>
  <c r="R22" i="24"/>
  <c r="Q22" i="24"/>
  <c r="P22" i="24"/>
  <c r="O22" i="24"/>
  <c r="G22" i="24"/>
  <c r="Y21" i="24"/>
  <c r="X21" i="24"/>
  <c r="W21" i="24"/>
  <c r="V21" i="24"/>
  <c r="U21" i="24"/>
  <c r="T21" i="24"/>
  <c r="S21" i="24"/>
  <c r="R21" i="24"/>
  <c r="Q21" i="24"/>
  <c r="P21" i="24"/>
  <c r="O21" i="24"/>
  <c r="G21" i="24"/>
  <c r="Y20" i="24"/>
  <c r="X20" i="24"/>
  <c r="W20" i="24"/>
  <c r="V20" i="24"/>
  <c r="U20" i="24"/>
  <c r="T20" i="24"/>
  <c r="S20" i="24"/>
  <c r="R20" i="24"/>
  <c r="Q20" i="24"/>
  <c r="P20" i="24"/>
  <c r="O20" i="24"/>
  <c r="G20" i="24"/>
  <c r="Y19" i="24"/>
  <c r="X19" i="24"/>
  <c r="W19" i="24"/>
  <c r="V19" i="24"/>
  <c r="U19" i="24"/>
  <c r="T19" i="24"/>
  <c r="S19" i="24"/>
  <c r="R19" i="24"/>
  <c r="Q19" i="24"/>
  <c r="P19" i="24"/>
  <c r="O19" i="24"/>
  <c r="G19" i="24"/>
  <c r="Y18" i="24"/>
  <c r="X18" i="24"/>
  <c r="W18" i="24"/>
  <c r="V18" i="24"/>
  <c r="U18" i="24"/>
  <c r="T18" i="24"/>
  <c r="S18" i="24"/>
  <c r="R18" i="24"/>
  <c r="Q18" i="24"/>
  <c r="P18" i="24"/>
  <c r="O18" i="24"/>
  <c r="G18" i="24"/>
  <c r="Y17" i="24"/>
  <c r="X17" i="24"/>
  <c r="W17" i="24"/>
  <c r="V17" i="24"/>
  <c r="U17" i="24"/>
  <c r="T17" i="24"/>
  <c r="S17" i="24"/>
  <c r="R17" i="24"/>
  <c r="Q17" i="24"/>
  <c r="P17" i="24"/>
  <c r="O17" i="24"/>
  <c r="G17" i="24"/>
  <c r="Y16" i="24"/>
  <c r="X16" i="24"/>
  <c r="W16" i="24"/>
  <c r="V16" i="24"/>
  <c r="U16" i="24"/>
  <c r="T16" i="24"/>
  <c r="S16" i="24"/>
  <c r="R16" i="24"/>
  <c r="Q16" i="24"/>
  <c r="P16" i="24"/>
  <c r="O16" i="24"/>
  <c r="G16" i="24"/>
  <c r="Y15" i="24"/>
  <c r="X15" i="24"/>
  <c r="W15" i="24"/>
  <c r="V15" i="24"/>
  <c r="U15" i="24"/>
  <c r="T15" i="24"/>
  <c r="S15" i="24"/>
  <c r="R15" i="24"/>
  <c r="Q15" i="24"/>
  <c r="P15" i="24"/>
  <c r="O15" i="24"/>
  <c r="G15" i="24"/>
  <c r="Y14" i="24"/>
  <c r="X14" i="24"/>
  <c r="W14" i="24"/>
  <c r="V14" i="24"/>
  <c r="U14" i="24"/>
  <c r="T14" i="24"/>
  <c r="S14" i="24"/>
  <c r="R14" i="24"/>
  <c r="Q14" i="24"/>
  <c r="P14" i="24"/>
  <c r="O14" i="24"/>
  <c r="G14" i="24"/>
  <c r="Y13" i="24"/>
  <c r="X13" i="24"/>
  <c r="W13" i="24"/>
  <c r="V13" i="24"/>
  <c r="U13" i="24"/>
  <c r="T13" i="24"/>
  <c r="S13" i="24"/>
  <c r="R13" i="24"/>
  <c r="Q13" i="24"/>
  <c r="P13" i="24"/>
  <c r="O13" i="24"/>
  <c r="G13" i="24"/>
  <c r="Y12" i="24"/>
  <c r="X12" i="24"/>
  <c r="W12" i="24"/>
  <c r="V12" i="24"/>
  <c r="U12" i="24"/>
  <c r="T12" i="24"/>
  <c r="S12" i="24"/>
  <c r="R12" i="24"/>
  <c r="Q12" i="24"/>
  <c r="P12" i="24"/>
  <c r="O12" i="24"/>
  <c r="G12" i="24"/>
  <c r="Y11" i="24"/>
  <c r="X11" i="24"/>
  <c r="W11" i="24"/>
  <c r="V11" i="24"/>
  <c r="U11" i="24"/>
  <c r="T11" i="24"/>
  <c r="S11" i="24"/>
  <c r="R11" i="24"/>
  <c r="Q11" i="24"/>
  <c r="P11" i="24"/>
  <c r="O11" i="24"/>
  <c r="M11" i="24"/>
  <c r="G11" i="24"/>
  <c r="Y10" i="24"/>
  <c r="Y41" i="24" s="1"/>
  <c r="X10" i="24"/>
  <c r="W10" i="24"/>
  <c r="V10" i="24"/>
  <c r="U10" i="24"/>
  <c r="T10" i="24"/>
  <c r="S10" i="24"/>
  <c r="R10" i="24"/>
  <c r="Q10" i="24"/>
  <c r="P10" i="24"/>
  <c r="O10" i="24"/>
  <c r="G10" i="24"/>
  <c r="A10" i="24"/>
  <c r="AB40" i="23"/>
  <c r="Y40" i="23"/>
  <c r="X40" i="23"/>
  <c r="W40" i="23"/>
  <c r="V40" i="23"/>
  <c r="U40" i="23"/>
  <c r="T40" i="23"/>
  <c r="S40" i="23"/>
  <c r="R40" i="23"/>
  <c r="Q40" i="23"/>
  <c r="P40" i="23"/>
  <c r="O40" i="23"/>
  <c r="G40" i="23"/>
  <c r="Y39" i="23"/>
  <c r="X39" i="23"/>
  <c r="W39" i="23"/>
  <c r="V39" i="23"/>
  <c r="U39" i="23"/>
  <c r="T39" i="23"/>
  <c r="S39" i="23"/>
  <c r="R39" i="23"/>
  <c r="Q39" i="23"/>
  <c r="P39" i="23"/>
  <c r="O39" i="23"/>
  <c r="G39" i="23"/>
  <c r="Y38" i="23"/>
  <c r="X38" i="23"/>
  <c r="W38" i="23"/>
  <c r="V38" i="23"/>
  <c r="U38" i="23"/>
  <c r="T38" i="23"/>
  <c r="S38" i="23"/>
  <c r="R38" i="23"/>
  <c r="Q38" i="23"/>
  <c r="P38" i="23"/>
  <c r="O38" i="23"/>
  <c r="G38" i="23"/>
  <c r="Y37" i="23"/>
  <c r="X37" i="23"/>
  <c r="W37" i="23"/>
  <c r="V37" i="23"/>
  <c r="U37" i="23"/>
  <c r="T37" i="23"/>
  <c r="S37" i="23"/>
  <c r="R37" i="23"/>
  <c r="Q37" i="23"/>
  <c r="P37" i="23"/>
  <c r="O37" i="23"/>
  <c r="G37" i="23"/>
  <c r="Y36" i="23"/>
  <c r="X36" i="23"/>
  <c r="W36" i="23"/>
  <c r="V36" i="23"/>
  <c r="U36" i="23"/>
  <c r="T36" i="23"/>
  <c r="S36" i="23"/>
  <c r="R36" i="23"/>
  <c r="Q36" i="23"/>
  <c r="P36" i="23"/>
  <c r="O36" i="23"/>
  <c r="G36" i="23"/>
  <c r="Y35" i="23"/>
  <c r="X35" i="23"/>
  <c r="W35" i="23"/>
  <c r="V35" i="23"/>
  <c r="U35" i="23"/>
  <c r="T35" i="23"/>
  <c r="S35" i="23"/>
  <c r="R35" i="23"/>
  <c r="Q35" i="23"/>
  <c r="P35" i="23"/>
  <c r="O35" i="23"/>
  <c r="G35" i="23"/>
  <c r="Y34" i="23"/>
  <c r="X34" i="23"/>
  <c r="W34" i="23"/>
  <c r="V34" i="23"/>
  <c r="U34" i="23"/>
  <c r="T34" i="23"/>
  <c r="S34" i="23"/>
  <c r="R34" i="23"/>
  <c r="Q34" i="23"/>
  <c r="P34" i="23"/>
  <c r="O34" i="23"/>
  <c r="G34" i="23"/>
  <c r="Y33" i="23"/>
  <c r="X33" i="23"/>
  <c r="W33" i="23"/>
  <c r="V33" i="23"/>
  <c r="U33" i="23"/>
  <c r="T33" i="23"/>
  <c r="S33" i="23"/>
  <c r="R33" i="23"/>
  <c r="Q33" i="23"/>
  <c r="P33" i="23"/>
  <c r="O33" i="23"/>
  <c r="G33" i="23"/>
  <c r="Y32" i="23"/>
  <c r="X32" i="23"/>
  <c r="W32" i="23"/>
  <c r="V32" i="23"/>
  <c r="U32" i="23"/>
  <c r="T32" i="23"/>
  <c r="S32" i="23"/>
  <c r="R32" i="23"/>
  <c r="Q32" i="23"/>
  <c r="P32" i="23"/>
  <c r="O32" i="23"/>
  <c r="G32" i="23"/>
  <c r="Y31" i="23"/>
  <c r="X31" i="23"/>
  <c r="W31" i="23"/>
  <c r="V31" i="23"/>
  <c r="U31" i="23"/>
  <c r="T31" i="23"/>
  <c r="S31" i="23"/>
  <c r="R31" i="23"/>
  <c r="Q31" i="23"/>
  <c r="P31" i="23"/>
  <c r="O31" i="23"/>
  <c r="G31" i="23"/>
  <c r="Y30" i="23"/>
  <c r="X30" i="23"/>
  <c r="W30" i="23"/>
  <c r="V30" i="23"/>
  <c r="U30" i="23"/>
  <c r="T30" i="23"/>
  <c r="S30" i="23"/>
  <c r="R30" i="23"/>
  <c r="Q30" i="23"/>
  <c r="P30" i="23"/>
  <c r="O30" i="23"/>
  <c r="G30" i="23"/>
  <c r="Y29" i="23"/>
  <c r="X29" i="23"/>
  <c r="W29" i="23"/>
  <c r="V29" i="23"/>
  <c r="U29" i="23"/>
  <c r="T29" i="23"/>
  <c r="S29" i="23"/>
  <c r="R29" i="23"/>
  <c r="Q29" i="23"/>
  <c r="P29" i="23"/>
  <c r="O29" i="23"/>
  <c r="G29" i="23"/>
  <c r="Y28" i="23"/>
  <c r="X28" i="23"/>
  <c r="W28" i="23"/>
  <c r="V28" i="23"/>
  <c r="U28" i="23"/>
  <c r="T28" i="23"/>
  <c r="S28" i="23"/>
  <c r="R28" i="23"/>
  <c r="Q28" i="23"/>
  <c r="P28" i="23"/>
  <c r="O28" i="23"/>
  <c r="G28" i="23"/>
  <c r="Y27" i="23"/>
  <c r="X27" i="23"/>
  <c r="W27" i="23"/>
  <c r="V27" i="23"/>
  <c r="U27" i="23"/>
  <c r="T27" i="23"/>
  <c r="S27" i="23"/>
  <c r="R27" i="23"/>
  <c r="Q27" i="23"/>
  <c r="P27" i="23"/>
  <c r="O27" i="23"/>
  <c r="G27" i="23"/>
  <c r="Y26" i="23"/>
  <c r="X26" i="23"/>
  <c r="W26" i="23"/>
  <c r="V26" i="23"/>
  <c r="U26" i="23"/>
  <c r="T26" i="23"/>
  <c r="S26" i="23"/>
  <c r="R26" i="23"/>
  <c r="Q26" i="23"/>
  <c r="P26" i="23"/>
  <c r="O26" i="23"/>
  <c r="G26" i="23"/>
  <c r="Y25" i="23"/>
  <c r="X25" i="23"/>
  <c r="W25" i="23"/>
  <c r="V25" i="23"/>
  <c r="U25" i="23"/>
  <c r="T25" i="23"/>
  <c r="S25" i="23"/>
  <c r="R25" i="23"/>
  <c r="Q25" i="23"/>
  <c r="P25" i="23"/>
  <c r="O25" i="23"/>
  <c r="G25" i="23"/>
  <c r="Y24" i="23"/>
  <c r="X24" i="23"/>
  <c r="W24" i="23"/>
  <c r="V24" i="23"/>
  <c r="U24" i="23"/>
  <c r="T24" i="23"/>
  <c r="S24" i="23"/>
  <c r="R24" i="23"/>
  <c r="Q24" i="23"/>
  <c r="P24" i="23"/>
  <c r="O24" i="23"/>
  <c r="G24" i="23"/>
  <c r="Y23" i="23"/>
  <c r="X23" i="23"/>
  <c r="W23" i="23"/>
  <c r="V23" i="23"/>
  <c r="U23" i="23"/>
  <c r="T23" i="23"/>
  <c r="S23" i="23"/>
  <c r="R23" i="23"/>
  <c r="Q23" i="23"/>
  <c r="P23" i="23"/>
  <c r="O23" i="23"/>
  <c r="G23" i="23"/>
  <c r="Y22" i="23"/>
  <c r="X22" i="23"/>
  <c r="W22" i="23"/>
  <c r="V22" i="23"/>
  <c r="U22" i="23"/>
  <c r="T22" i="23"/>
  <c r="S22" i="23"/>
  <c r="R22" i="23"/>
  <c r="Q22" i="23"/>
  <c r="P22" i="23"/>
  <c r="O22" i="23"/>
  <c r="G22" i="23"/>
  <c r="Y21" i="23"/>
  <c r="X21" i="23"/>
  <c r="W21" i="23"/>
  <c r="V21" i="23"/>
  <c r="U21" i="23"/>
  <c r="T21" i="23"/>
  <c r="S21" i="23"/>
  <c r="R21" i="23"/>
  <c r="Q21" i="23"/>
  <c r="P21" i="23"/>
  <c r="O21" i="23"/>
  <c r="G21" i="23"/>
  <c r="Y20" i="23"/>
  <c r="X20" i="23"/>
  <c r="W20" i="23"/>
  <c r="V20" i="23"/>
  <c r="U20" i="23"/>
  <c r="T20" i="23"/>
  <c r="S20" i="23"/>
  <c r="R20" i="23"/>
  <c r="Q20" i="23"/>
  <c r="P20" i="23"/>
  <c r="O20" i="23"/>
  <c r="G20" i="23"/>
  <c r="Y19" i="23"/>
  <c r="X19" i="23"/>
  <c r="W19" i="23"/>
  <c r="V19" i="23"/>
  <c r="U19" i="23"/>
  <c r="T19" i="23"/>
  <c r="S19" i="23"/>
  <c r="R19" i="23"/>
  <c r="Q19" i="23"/>
  <c r="P19" i="23"/>
  <c r="O19" i="23"/>
  <c r="G19" i="23"/>
  <c r="Y18" i="23"/>
  <c r="X18" i="23"/>
  <c r="W18" i="23"/>
  <c r="V18" i="23"/>
  <c r="U18" i="23"/>
  <c r="T18" i="23"/>
  <c r="S18" i="23"/>
  <c r="R18" i="23"/>
  <c r="Q18" i="23"/>
  <c r="P18" i="23"/>
  <c r="O18" i="23"/>
  <c r="G18" i="23"/>
  <c r="Y17" i="23"/>
  <c r="X17" i="23"/>
  <c r="W17" i="23"/>
  <c r="V17" i="23"/>
  <c r="U17" i="23"/>
  <c r="T17" i="23"/>
  <c r="S17" i="23"/>
  <c r="R17" i="23"/>
  <c r="Q17" i="23"/>
  <c r="P17" i="23"/>
  <c r="O17" i="23"/>
  <c r="G17" i="23"/>
  <c r="Y16" i="23"/>
  <c r="X16" i="23"/>
  <c r="W16" i="23"/>
  <c r="V16" i="23"/>
  <c r="U16" i="23"/>
  <c r="T16" i="23"/>
  <c r="S16" i="23"/>
  <c r="R16" i="23"/>
  <c r="Q16" i="23"/>
  <c r="P16" i="23"/>
  <c r="O16" i="23"/>
  <c r="G16" i="23"/>
  <c r="Y15" i="23"/>
  <c r="X15" i="23"/>
  <c r="W15" i="23"/>
  <c r="V15" i="23"/>
  <c r="U15" i="23"/>
  <c r="T15" i="23"/>
  <c r="S15" i="23"/>
  <c r="R15" i="23"/>
  <c r="Q15" i="23"/>
  <c r="P15" i="23"/>
  <c r="O15" i="23"/>
  <c r="G15" i="23"/>
  <c r="Y14" i="23"/>
  <c r="X14" i="23"/>
  <c r="W14" i="23"/>
  <c r="V14" i="23"/>
  <c r="U14" i="23"/>
  <c r="T14" i="23"/>
  <c r="S14" i="23"/>
  <c r="R14" i="23"/>
  <c r="Q14" i="23"/>
  <c r="P14" i="23"/>
  <c r="O14" i="23"/>
  <c r="G14" i="23"/>
  <c r="Y13" i="23"/>
  <c r="X13" i="23"/>
  <c r="W13" i="23"/>
  <c r="V13" i="23"/>
  <c r="U13" i="23"/>
  <c r="T13" i="23"/>
  <c r="S13" i="23"/>
  <c r="R13" i="23"/>
  <c r="Q13" i="23"/>
  <c r="P13" i="23"/>
  <c r="O13" i="23"/>
  <c r="G13" i="23"/>
  <c r="Y12" i="23"/>
  <c r="X12" i="23"/>
  <c r="W12" i="23"/>
  <c r="V12" i="23"/>
  <c r="U12" i="23"/>
  <c r="T12" i="23"/>
  <c r="S12" i="23"/>
  <c r="R12" i="23"/>
  <c r="Q12" i="23"/>
  <c r="P12" i="23"/>
  <c r="O12" i="23"/>
  <c r="G12" i="23"/>
  <c r="Y11" i="23"/>
  <c r="X11" i="23"/>
  <c r="W11" i="23"/>
  <c r="V11" i="23"/>
  <c r="U11" i="23"/>
  <c r="T11" i="23"/>
  <c r="S11" i="23"/>
  <c r="R11" i="23"/>
  <c r="Q11" i="23"/>
  <c r="P11" i="23"/>
  <c r="O11" i="23"/>
  <c r="M11" i="23"/>
  <c r="G11" i="23"/>
  <c r="Y10" i="23"/>
  <c r="X10" i="23"/>
  <c r="W10" i="23"/>
  <c r="V10" i="23"/>
  <c r="U10" i="23"/>
  <c r="T10" i="23"/>
  <c r="S10" i="23"/>
  <c r="R10" i="23"/>
  <c r="Q10" i="23"/>
  <c r="P10" i="23"/>
  <c r="O10" i="23"/>
  <c r="G10" i="23"/>
  <c r="A10" i="23"/>
  <c r="B10" i="23" s="1"/>
  <c r="AB40" i="22"/>
  <c r="Y40" i="22"/>
  <c r="X40" i="22"/>
  <c r="W40" i="22"/>
  <c r="V40" i="22"/>
  <c r="U40" i="22"/>
  <c r="T40" i="22"/>
  <c r="S40" i="22"/>
  <c r="R40" i="22"/>
  <c r="Q40" i="22"/>
  <c r="P40" i="22"/>
  <c r="O40" i="22"/>
  <c r="G40" i="22"/>
  <c r="Y39" i="22"/>
  <c r="X39" i="22"/>
  <c r="W39" i="22"/>
  <c r="V39" i="22"/>
  <c r="U39" i="22"/>
  <c r="T39" i="22"/>
  <c r="S39" i="22"/>
  <c r="R39" i="22"/>
  <c r="Q39" i="22"/>
  <c r="P39" i="22"/>
  <c r="O39" i="22"/>
  <c r="G39" i="22"/>
  <c r="Y38" i="22"/>
  <c r="X38" i="22"/>
  <c r="W38" i="22"/>
  <c r="V38" i="22"/>
  <c r="U38" i="22"/>
  <c r="T38" i="22"/>
  <c r="S38" i="22"/>
  <c r="R38" i="22"/>
  <c r="Q38" i="22"/>
  <c r="P38" i="22"/>
  <c r="O38" i="22"/>
  <c r="G38" i="22"/>
  <c r="Y37" i="22"/>
  <c r="X37" i="22"/>
  <c r="W37" i="22"/>
  <c r="V37" i="22"/>
  <c r="U37" i="22"/>
  <c r="T37" i="22"/>
  <c r="S37" i="22"/>
  <c r="R37" i="22"/>
  <c r="Q37" i="22"/>
  <c r="P37" i="22"/>
  <c r="O37" i="22"/>
  <c r="G37" i="22"/>
  <c r="Y36" i="22"/>
  <c r="X36" i="22"/>
  <c r="W36" i="22"/>
  <c r="V36" i="22"/>
  <c r="U36" i="22"/>
  <c r="T36" i="22"/>
  <c r="S36" i="22"/>
  <c r="R36" i="22"/>
  <c r="Q36" i="22"/>
  <c r="P36" i="22"/>
  <c r="O36" i="22"/>
  <c r="G36" i="22"/>
  <c r="Y35" i="22"/>
  <c r="X35" i="22"/>
  <c r="W35" i="22"/>
  <c r="V35" i="22"/>
  <c r="U35" i="22"/>
  <c r="T35" i="22"/>
  <c r="S35" i="22"/>
  <c r="R35" i="22"/>
  <c r="Q35" i="22"/>
  <c r="P35" i="22"/>
  <c r="O35" i="22"/>
  <c r="G35" i="22"/>
  <c r="Y34" i="22"/>
  <c r="X34" i="22"/>
  <c r="W34" i="22"/>
  <c r="V34" i="22"/>
  <c r="U34" i="22"/>
  <c r="T34" i="22"/>
  <c r="S34" i="22"/>
  <c r="R34" i="22"/>
  <c r="Q34" i="22"/>
  <c r="P34" i="22"/>
  <c r="O34" i="22"/>
  <c r="G34" i="22"/>
  <c r="Y33" i="22"/>
  <c r="X33" i="22"/>
  <c r="W33" i="22"/>
  <c r="V33" i="22"/>
  <c r="U33" i="22"/>
  <c r="T33" i="22"/>
  <c r="S33" i="22"/>
  <c r="R33" i="22"/>
  <c r="Q33" i="22"/>
  <c r="P33" i="22"/>
  <c r="O33" i="22"/>
  <c r="G33" i="22"/>
  <c r="Y32" i="22"/>
  <c r="X32" i="22"/>
  <c r="W32" i="22"/>
  <c r="V32" i="22"/>
  <c r="U32" i="22"/>
  <c r="T32" i="22"/>
  <c r="S32" i="22"/>
  <c r="R32" i="22"/>
  <c r="Q32" i="22"/>
  <c r="P32" i="22"/>
  <c r="O32" i="22"/>
  <c r="G32" i="22"/>
  <c r="Y31" i="22"/>
  <c r="X31" i="22"/>
  <c r="W31" i="22"/>
  <c r="V31" i="22"/>
  <c r="U31" i="22"/>
  <c r="T31" i="22"/>
  <c r="S31" i="22"/>
  <c r="R31" i="22"/>
  <c r="Q31" i="22"/>
  <c r="P31" i="22"/>
  <c r="O31" i="22"/>
  <c r="G31" i="22"/>
  <c r="Y30" i="22"/>
  <c r="X30" i="22"/>
  <c r="W30" i="22"/>
  <c r="V30" i="22"/>
  <c r="U30" i="22"/>
  <c r="T30" i="22"/>
  <c r="S30" i="22"/>
  <c r="R30" i="22"/>
  <c r="Q30" i="22"/>
  <c r="P30" i="22"/>
  <c r="O30" i="22"/>
  <c r="G30" i="22"/>
  <c r="Y29" i="22"/>
  <c r="X29" i="22"/>
  <c r="W29" i="22"/>
  <c r="V29" i="22"/>
  <c r="U29" i="22"/>
  <c r="T29" i="22"/>
  <c r="S29" i="22"/>
  <c r="R29" i="22"/>
  <c r="Q29" i="22"/>
  <c r="P29" i="22"/>
  <c r="O29" i="22"/>
  <c r="G29" i="22"/>
  <c r="Y28" i="22"/>
  <c r="X28" i="22"/>
  <c r="W28" i="22"/>
  <c r="V28" i="22"/>
  <c r="U28" i="22"/>
  <c r="T28" i="22"/>
  <c r="S28" i="22"/>
  <c r="R28" i="22"/>
  <c r="Q28" i="22"/>
  <c r="P28" i="22"/>
  <c r="O28" i="22"/>
  <c r="G28" i="22"/>
  <c r="Y27" i="22"/>
  <c r="X27" i="22"/>
  <c r="W27" i="22"/>
  <c r="V27" i="22"/>
  <c r="U27" i="22"/>
  <c r="T27" i="22"/>
  <c r="S27" i="22"/>
  <c r="R27" i="22"/>
  <c r="Q27" i="22"/>
  <c r="P27" i="22"/>
  <c r="O27" i="22"/>
  <c r="G27" i="22"/>
  <c r="Y26" i="22"/>
  <c r="X26" i="22"/>
  <c r="W26" i="22"/>
  <c r="V26" i="22"/>
  <c r="U26" i="22"/>
  <c r="T26" i="22"/>
  <c r="S26" i="22"/>
  <c r="R26" i="22"/>
  <c r="Q26" i="22"/>
  <c r="P26" i="22"/>
  <c r="O26" i="22"/>
  <c r="G26" i="22"/>
  <c r="Y25" i="22"/>
  <c r="X25" i="22"/>
  <c r="W25" i="22"/>
  <c r="V25" i="22"/>
  <c r="U25" i="22"/>
  <c r="T25" i="22"/>
  <c r="S25" i="22"/>
  <c r="R25" i="22"/>
  <c r="Q25" i="22"/>
  <c r="P25" i="22"/>
  <c r="O25" i="22"/>
  <c r="G25" i="22"/>
  <c r="Y24" i="22"/>
  <c r="X24" i="22"/>
  <c r="W24" i="22"/>
  <c r="V24" i="22"/>
  <c r="U24" i="22"/>
  <c r="T24" i="22"/>
  <c r="S24" i="22"/>
  <c r="R24" i="22"/>
  <c r="Q24" i="22"/>
  <c r="P24" i="22"/>
  <c r="O24" i="22"/>
  <c r="G24" i="22"/>
  <c r="Y23" i="22"/>
  <c r="X23" i="22"/>
  <c r="W23" i="22"/>
  <c r="V23" i="22"/>
  <c r="U23" i="22"/>
  <c r="T23" i="22"/>
  <c r="S23" i="22"/>
  <c r="R23" i="22"/>
  <c r="Q23" i="22"/>
  <c r="P23" i="22"/>
  <c r="O23" i="22"/>
  <c r="G23" i="22"/>
  <c r="Y22" i="22"/>
  <c r="X22" i="22"/>
  <c r="W22" i="22"/>
  <c r="V22" i="22"/>
  <c r="U22" i="22"/>
  <c r="T22" i="22"/>
  <c r="S22" i="22"/>
  <c r="R22" i="22"/>
  <c r="Q22" i="22"/>
  <c r="P22" i="22"/>
  <c r="O22" i="22"/>
  <c r="G22" i="22"/>
  <c r="Y21" i="22"/>
  <c r="X21" i="22"/>
  <c r="W21" i="22"/>
  <c r="V21" i="22"/>
  <c r="U21" i="22"/>
  <c r="T21" i="22"/>
  <c r="S21" i="22"/>
  <c r="R21" i="22"/>
  <c r="Q21" i="22"/>
  <c r="P21" i="22"/>
  <c r="O21" i="22"/>
  <c r="G21" i="22"/>
  <c r="Y20" i="22"/>
  <c r="X20" i="22"/>
  <c r="W20" i="22"/>
  <c r="V20" i="22"/>
  <c r="U20" i="22"/>
  <c r="T20" i="22"/>
  <c r="S20" i="22"/>
  <c r="R20" i="22"/>
  <c r="Q20" i="22"/>
  <c r="P20" i="22"/>
  <c r="O20" i="22"/>
  <c r="G20" i="22"/>
  <c r="Y19" i="22"/>
  <c r="X19" i="22"/>
  <c r="W19" i="22"/>
  <c r="V19" i="22"/>
  <c r="U19" i="22"/>
  <c r="T19" i="22"/>
  <c r="S19" i="22"/>
  <c r="R19" i="22"/>
  <c r="Q19" i="22"/>
  <c r="P19" i="22"/>
  <c r="O19" i="22"/>
  <c r="G19" i="22"/>
  <c r="Y18" i="22"/>
  <c r="X18" i="22"/>
  <c r="W18" i="22"/>
  <c r="V18" i="22"/>
  <c r="U18" i="22"/>
  <c r="T18" i="22"/>
  <c r="S18" i="22"/>
  <c r="R18" i="22"/>
  <c r="Q18" i="22"/>
  <c r="P18" i="22"/>
  <c r="O18" i="22"/>
  <c r="G18" i="22"/>
  <c r="Y17" i="22"/>
  <c r="X17" i="22"/>
  <c r="W17" i="22"/>
  <c r="V17" i="22"/>
  <c r="U17" i="22"/>
  <c r="T17" i="22"/>
  <c r="S17" i="22"/>
  <c r="R17" i="22"/>
  <c r="Q17" i="22"/>
  <c r="P17" i="22"/>
  <c r="O17" i="22"/>
  <c r="G17" i="22"/>
  <c r="Y16" i="22"/>
  <c r="X16" i="22"/>
  <c r="W16" i="22"/>
  <c r="V16" i="22"/>
  <c r="U16" i="22"/>
  <c r="T16" i="22"/>
  <c r="S16" i="22"/>
  <c r="R16" i="22"/>
  <c r="Q16" i="22"/>
  <c r="P16" i="22"/>
  <c r="O16" i="22"/>
  <c r="G16" i="22"/>
  <c r="Y15" i="22"/>
  <c r="X15" i="22"/>
  <c r="W15" i="22"/>
  <c r="V15" i="22"/>
  <c r="U15" i="22"/>
  <c r="T15" i="22"/>
  <c r="S15" i="22"/>
  <c r="R15" i="22"/>
  <c r="Q15" i="22"/>
  <c r="P15" i="22"/>
  <c r="O15" i="22"/>
  <c r="G15" i="22"/>
  <c r="Y14" i="22"/>
  <c r="X14" i="22"/>
  <c r="W14" i="22"/>
  <c r="V14" i="22"/>
  <c r="U14" i="22"/>
  <c r="T14" i="22"/>
  <c r="S14" i="22"/>
  <c r="R14" i="22"/>
  <c r="Q14" i="22"/>
  <c r="P14" i="22"/>
  <c r="O14" i="22"/>
  <c r="G14" i="22"/>
  <c r="Y13" i="22"/>
  <c r="X13" i="22"/>
  <c r="W13" i="22"/>
  <c r="V13" i="22"/>
  <c r="U13" i="22"/>
  <c r="T13" i="22"/>
  <c r="S13" i="22"/>
  <c r="R13" i="22"/>
  <c r="Q13" i="22"/>
  <c r="P13" i="22"/>
  <c r="O13" i="22"/>
  <c r="G13" i="22"/>
  <c r="Y12" i="22"/>
  <c r="X12" i="22"/>
  <c r="W12" i="22"/>
  <c r="V12" i="22"/>
  <c r="U12" i="22"/>
  <c r="T12" i="22"/>
  <c r="S12" i="22"/>
  <c r="R12" i="22"/>
  <c r="Q12" i="22"/>
  <c r="P12" i="22"/>
  <c r="O12" i="22"/>
  <c r="G12" i="22"/>
  <c r="Y11" i="22"/>
  <c r="X11" i="22"/>
  <c r="W11" i="22"/>
  <c r="V11" i="22"/>
  <c r="U11" i="22"/>
  <c r="T11" i="22"/>
  <c r="S11" i="22"/>
  <c r="R11" i="22"/>
  <c r="Q11" i="22"/>
  <c r="P11" i="22"/>
  <c r="O11" i="22"/>
  <c r="M11" i="22"/>
  <c r="G11" i="22"/>
  <c r="Y10" i="22"/>
  <c r="X10" i="22"/>
  <c r="W10" i="22"/>
  <c r="V10" i="22"/>
  <c r="U10" i="22"/>
  <c r="T10" i="22"/>
  <c r="S10" i="22"/>
  <c r="R10" i="22"/>
  <c r="Q10" i="22"/>
  <c r="P10" i="22"/>
  <c r="O10" i="22"/>
  <c r="G10" i="22"/>
  <c r="A10" i="22"/>
  <c r="AB40" i="21"/>
  <c r="Y40" i="21"/>
  <c r="X40" i="21"/>
  <c r="W40" i="21"/>
  <c r="V40" i="21"/>
  <c r="U40" i="21"/>
  <c r="T40" i="21"/>
  <c r="S40" i="21"/>
  <c r="R40" i="21"/>
  <c r="Q40" i="21"/>
  <c r="P40" i="21"/>
  <c r="O40" i="21"/>
  <c r="G40" i="21"/>
  <c r="Y39" i="21"/>
  <c r="X39" i="21"/>
  <c r="W39" i="21"/>
  <c r="V39" i="21"/>
  <c r="U39" i="21"/>
  <c r="T39" i="21"/>
  <c r="S39" i="21"/>
  <c r="R39" i="21"/>
  <c r="Q39" i="21"/>
  <c r="P39" i="21"/>
  <c r="O39" i="21"/>
  <c r="G39" i="21"/>
  <c r="Y38" i="21"/>
  <c r="X38" i="21"/>
  <c r="W38" i="21"/>
  <c r="V38" i="21"/>
  <c r="U38" i="21"/>
  <c r="T38" i="21"/>
  <c r="S38" i="21"/>
  <c r="R38" i="21"/>
  <c r="Q38" i="21"/>
  <c r="P38" i="21"/>
  <c r="O38" i="21"/>
  <c r="G38" i="21"/>
  <c r="Y37" i="21"/>
  <c r="X37" i="21"/>
  <c r="W37" i="21"/>
  <c r="V37" i="21"/>
  <c r="U37" i="21"/>
  <c r="T37" i="21"/>
  <c r="S37" i="21"/>
  <c r="R37" i="21"/>
  <c r="Q37" i="21"/>
  <c r="P37" i="21"/>
  <c r="O37" i="21"/>
  <c r="G37" i="21"/>
  <c r="Y36" i="21"/>
  <c r="X36" i="21"/>
  <c r="W36" i="21"/>
  <c r="V36" i="21"/>
  <c r="U36" i="21"/>
  <c r="T36" i="21"/>
  <c r="S36" i="21"/>
  <c r="R36" i="21"/>
  <c r="Q36" i="21"/>
  <c r="P36" i="21"/>
  <c r="O36" i="21"/>
  <c r="G36" i="21"/>
  <c r="Y35" i="21"/>
  <c r="X35" i="21"/>
  <c r="W35" i="21"/>
  <c r="V35" i="21"/>
  <c r="U35" i="21"/>
  <c r="T35" i="21"/>
  <c r="S35" i="21"/>
  <c r="R35" i="21"/>
  <c r="Q35" i="21"/>
  <c r="P35" i="21"/>
  <c r="O35" i="21"/>
  <c r="G35" i="21"/>
  <c r="Y34" i="21"/>
  <c r="X34" i="21"/>
  <c r="W34" i="21"/>
  <c r="V34" i="21"/>
  <c r="U34" i="21"/>
  <c r="T34" i="21"/>
  <c r="S34" i="21"/>
  <c r="R34" i="21"/>
  <c r="Q34" i="21"/>
  <c r="P34" i="21"/>
  <c r="O34" i="21"/>
  <c r="G34" i="21"/>
  <c r="Y33" i="21"/>
  <c r="X33" i="21"/>
  <c r="W33" i="21"/>
  <c r="V33" i="21"/>
  <c r="U33" i="21"/>
  <c r="T33" i="21"/>
  <c r="S33" i="21"/>
  <c r="R33" i="21"/>
  <c r="Q33" i="21"/>
  <c r="P33" i="21"/>
  <c r="O33" i="21"/>
  <c r="G33" i="21"/>
  <c r="Y32" i="21"/>
  <c r="X32" i="21"/>
  <c r="W32" i="21"/>
  <c r="V32" i="21"/>
  <c r="U32" i="21"/>
  <c r="T32" i="21"/>
  <c r="S32" i="21"/>
  <c r="R32" i="21"/>
  <c r="Q32" i="21"/>
  <c r="P32" i="21"/>
  <c r="O32" i="21"/>
  <c r="G32" i="21"/>
  <c r="Y31" i="21"/>
  <c r="X31" i="21"/>
  <c r="W31" i="21"/>
  <c r="V31" i="21"/>
  <c r="U31" i="21"/>
  <c r="T31" i="21"/>
  <c r="S31" i="21"/>
  <c r="R31" i="21"/>
  <c r="Q31" i="21"/>
  <c r="P31" i="21"/>
  <c r="O31" i="21"/>
  <c r="G31" i="21"/>
  <c r="Y30" i="21"/>
  <c r="X30" i="21"/>
  <c r="W30" i="21"/>
  <c r="V30" i="21"/>
  <c r="U30" i="21"/>
  <c r="T30" i="21"/>
  <c r="S30" i="21"/>
  <c r="R30" i="21"/>
  <c r="Q30" i="21"/>
  <c r="P30" i="21"/>
  <c r="O30" i="21"/>
  <c r="G30" i="21"/>
  <c r="Y29" i="21"/>
  <c r="X29" i="21"/>
  <c r="W29" i="21"/>
  <c r="V29" i="21"/>
  <c r="U29" i="21"/>
  <c r="T29" i="21"/>
  <c r="S29" i="21"/>
  <c r="R29" i="21"/>
  <c r="Q29" i="21"/>
  <c r="P29" i="21"/>
  <c r="O29" i="21"/>
  <c r="G29" i="21"/>
  <c r="Y28" i="21"/>
  <c r="X28" i="21"/>
  <c r="W28" i="21"/>
  <c r="V28" i="21"/>
  <c r="U28" i="21"/>
  <c r="T28" i="21"/>
  <c r="S28" i="21"/>
  <c r="R28" i="21"/>
  <c r="Q28" i="21"/>
  <c r="P28" i="21"/>
  <c r="O28" i="21"/>
  <c r="G28" i="21"/>
  <c r="Y27" i="21"/>
  <c r="X27" i="21"/>
  <c r="W27" i="21"/>
  <c r="V27" i="21"/>
  <c r="U27" i="21"/>
  <c r="T27" i="21"/>
  <c r="S27" i="21"/>
  <c r="R27" i="21"/>
  <c r="Q27" i="21"/>
  <c r="P27" i="21"/>
  <c r="O27" i="21"/>
  <c r="G27" i="21"/>
  <c r="Y26" i="21"/>
  <c r="X26" i="21"/>
  <c r="W26" i="21"/>
  <c r="V26" i="21"/>
  <c r="U26" i="21"/>
  <c r="T26" i="21"/>
  <c r="S26" i="21"/>
  <c r="R26" i="21"/>
  <c r="Q26" i="21"/>
  <c r="P26" i="21"/>
  <c r="O26" i="21"/>
  <c r="G26" i="21"/>
  <c r="Y25" i="21"/>
  <c r="X25" i="21"/>
  <c r="W25" i="21"/>
  <c r="V25" i="21"/>
  <c r="U25" i="21"/>
  <c r="T25" i="21"/>
  <c r="S25" i="21"/>
  <c r="R25" i="21"/>
  <c r="Q25" i="21"/>
  <c r="P25" i="21"/>
  <c r="O25" i="21"/>
  <c r="G25" i="21"/>
  <c r="Y24" i="21"/>
  <c r="X24" i="21"/>
  <c r="W24" i="21"/>
  <c r="V24" i="21"/>
  <c r="U24" i="21"/>
  <c r="T24" i="21"/>
  <c r="S24" i="21"/>
  <c r="R24" i="21"/>
  <c r="Q24" i="21"/>
  <c r="P24" i="21"/>
  <c r="O24" i="21"/>
  <c r="G24" i="21"/>
  <c r="Y23" i="21"/>
  <c r="X23" i="21"/>
  <c r="W23" i="21"/>
  <c r="V23" i="21"/>
  <c r="U23" i="21"/>
  <c r="T23" i="21"/>
  <c r="S23" i="21"/>
  <c r="R23" i="21"/>
  <c r="Q23" i="21"/>
  <c r="P23" i="21"/>
  <c r="O23" i="21"/>
  <c r="G23" i="21"/>
  <c r="Y22" i="21"/>
  <c r="X22" i="21"/>
  <c r="W22" i="21"/>
  <c r="V22" i="21"/>
  <c r="U22" i="21"/>
  <c r="T22" i="21"/>
  <c r="S22" i="21"/>
  <c r="R22" i="21"/>
  <c r="Q22" i="21"/>
  <c r="P22" i="21"/>
  <c r="O22" i="21"/>
  <c r="G22" i="21"/>
  <c r="Y21" i="21"/>
  <c r="X21" i="21"/>
  <c r="W21" i="21"/>
  <c r="V21" i="21"/>
  <c r="U21" i="21"/>
  <c r="T21" i="21"/>
  <c r="S21" i="21"/>
  <c r="R21" i="21"/>
  <c r="Q21" i="21"/>
  <c r="P21" i="21"/>
  <c r="O21" i="21"/>
  <c r="G21" i="21"/>
  <c r="Y20" i="21"/>
  <c r="X20" i="21"/>
  <c r="W20" i="21"/>
  <c r="V20" i="21"/>
  <c r="U20" i="21"/>
  <c r="T20" i="21"/>
  <c r="S20" i="21"/>
  <c r="R20" i="21"/>
  <c r="Q20" i="21"/>
  <c r="P20" i="21"/>
  <c r="O20" i="21"/>
  <c r="G20" i="21"/>
  <c r="Y19" i="21"/>
  <c r="X19" i="21"/>
  <c r="W19" i="21"/>
  <c r="V19" i="21"/>
  <c r="U19" i="21"/>
  <c r="T19" i="21"/>
  <c r="S19" i="21"/>
  <c r="R19" i="21"/>
  <c r="Q19" i="21"/>
  <c r="P19" i="21"/>
  <c r="O19" i="21"/>
  <c r="G19" i="21"/>
  <c r="Y18" i="21"/>
  <c r="X18" i="21"/>
  <c r="W18" i="21"/>
  <c r="V18" i="21"/>
  <c r="U18" i="21"/>
  <c r="T18" i="21"/>
  <c r="S18" i="21"/>
  <c r="R18" i="21"/>
  <c r="Q18" i="21"/>
  <c r="P18" i="21"/>
  <c r="O18" i="21"/>
  <c r="G18" i="21"/>
  <c r="Y17" i="21"/>
  <c r="X17" i="21"/>
  <c r="W17" i="21"/>
  <c r="V17" i="21"/>
  <c r="U17" i="21"/>
  <c r="T17" i="21"/>
  <c r="S17" i="21"/>
  <c r="R17" i="21"/>
  <c r="Q17" i="21"/>
  <c r="P17" i="21"/>
  <c r="O17" i="21"/>
  <c r="G17" i="21"/>
  <c r="Y16" i="21"/>
  <c r="X16" i="21"/>
  <c r="W16" i="21"/>
  <c r="V16" i="21"/>
  <c r="U16" i="21"/>
  <c r="T16" i="21"/>
  <c r="S16" i="21"/>
  <c r="R16" i="21"/>
  <c r="Q16" i="21"/>
  <c r="P16" i="21"/>
  <c r="O16" i="21"/>
  <c r="G16" i="21"/>
  <c r="Y15" i="21"/>
  <c r="X15" i="21"/>
  <c r="W15" i="21"/>
  <c r="V15" i="21"/>
  <c r="U15" i="21"/>
  <c r="T15" i="21"/>
  <c r="S15" i="21"/>
  <c r="R15" i="21"/>
  <c r="Q15" i="21"/>
  <c r="P15" i="21"/>
  <c r="O15" i="21"/>
  <c r="G15" i="21"/>
  <c r="Y14" i="21"/>
  <c r="X14" i="21"/>
  <c r="W14" i="21"/>
  <c r="V14" i="21"/>
  <c r="U14" i="21"/>
  <c r="T14" i="21"/>
  <c r="S14" i="21"/>
  <c r="R14" i="21"/>
  <c r="Q14" i="21"/>
  <c r="P14" i="21"/>
  <c r="O14" i="21"/>
  <c r="G14" i="21"/>
  <c r="Y13" i="21"/>
  <c r="X13" i="21"/>
  <c r="W13" i="21"/>
  <c r="V13" i="21"/>
  <c r="U13" i="21"/>
  <c r="T13" i="21"/>
  <c r="S13" i="21"/>
  <c r="R13" i="21"/>
  <c r="Q13" i="21"/>
  <c r="P13" i="21"/>
  <c r="O13" i="21"/>
  <c r="G13" i="21"/>
  <c r="Y12" i="21"/>
  <c r="X12" i="21"/>
  <c r="W12" i="21"/>
  <c r="V12" i="21"/>
  <c r="U12" i="21"/>
  <c r="T12" i="21"/>
  <c r="S12" i="21"/>
  <c r="R12" i="21"/>
  <c r="Q12" i="21"/>
  <c r="P12" i="21"/>
  <c r="O12" i="21"/>
  <c r="G12" i="21"/>
  <c r="Y11" i="21"/>
  <c r="X11" i="21"/>
  <c r="W11" i="21"/>
  <c r="V11" i="21"/>
  <c r="U11" i="21"/>
  <c r="T11" i="21"/>
  <c r="S11" i="21"/>
  <c r="R11" i="21"/>
  <c r="Q11" i="21"/>
  <c r="P11" i="21"/>
  <c r="O11" i="21"/>
  <c r="M11" i="21"/>
  <c r="G11" i="21"/>
  <c r="Y10" i="21"/>
  <c r="X10" i="21"/>
  <c r="W10" i="21"/>
  <c r="V10" i="21"/>
  <c r="U10" i="21"/>
  <c r="T10" i="21"/>
  <c r="S10" i="21"/>
  <c r="R10" i="21"/>
  <c r="Q10" i="21"/>
  <c r="P10" i="21"/>
  <c r="O10" i="21"/>
  <c r="G10" i="21"/>
  <c r="A10" i="21"/>
  <c r="AB40" i="20"/>
  <c r="Y40" i="20"/>
  <c r="X40" i="20"/>
  <c r="W40" i="20"/>
  <c r="V40" i="20"/>
  <c r="U40" i="20"/>
  <c r="T40" i="20"/>
  <c r="S40" i="20"/>
  <c r="R40" i="20"/>
  <c r="Q40" i="20"/>
  <c r="P40" i="20"/>
  <c r="O40" i="20"/>
  <c r="G40" i="20"/>
  <c r="Y39" i="20"/>
  <c r="X39" i="20"/>
  <c r="W39" i="20"/>
  <c r="V39" i="20"/>
  <c r="U39" i="20"/>
  <c r="T39" i="20"/>
  <c r="S39" i="20"/>
  <c r="R39" i="20"/>
  <c r="Q39" i="20"/>
  <c r="P39" i="20"/>
  <c r="O39" i="20"/>
  <c r="G39" i="20"/>
  <c r="Y38" i="20"/>
  <c r="X38" i="20"/>
  <c r="W38" i="20"/>
  <c r="V38" i="20"/>
  <c r="U38" i="20"/>
  <c r="T38" i="20"/>
  <c r="S38" i="20"/>
  <c r="R38" i="20"/>
  <c r="Q38" i="20"/>
  <c r="P38" i="20"/>
  <c r="O38" i="20"/>
  <c r="G38" i="20"/>
  <c r="Y37" i="20"/>
  <c r="X37" i="20"/>
  <c r="W37" i="20"/>
  <c r="V37" i="20"/>
  <c r="U37" i="20"/>
  <c r="T37" i="20"/>
  <c r="S37" i="20"/>
  <c r="R37" i="20"/>
  <c r="Q37" i="20"/>
  <c r="P37" i="20"/>
  <c r="O37" i="20"/>
  <c r="G37" i="20"/>
  <c r="Y36" i="20"/>
  <c r="X36" i="20"/>
  <c r="W36" i="20"/>
  <c r="V36" i="20"/>
  <c r="U36" i="20"/>
  <c r="T36" i="20"/>
  <c r="S36" i="20"/>
  <c r="R36" i="20"/>
  <c r="Q36" i="20"/>
  <c r="P36" i="20"/>
  <c r="O36" i="20"/>
  <c r="G36" i="20"/>
  <c r="Y35" i="20"/>
  <c r="X35" i="20"/>
  <c r="W35" i="20"/>
  <c r="V35" i="20"/>
  <c r="U35" i="20"/>
  <c r="T35" i="20"/>
  <c r="S35" i="20"/>
  <c r="R35" i="20"/>
  <c r="Q35" i="20"/>
  <c r="P35" i="20"/>
  <c r="O35" i="20"/>
  <c r="G35" i="20"/>
  <c r="Y34" i="20"/>
  <c r="X34" i="20"/>
  <c r="W34" i="20"/>
  <c r="V34" i="20"/>
  <c r="U34" i="20"/>
  <c r="T34" i="20"/>
  <c r="S34" i="20"/>
  <c r="R34" i="20"/>
  <c r="Q34" i="20"/>
  <c r="P34" i="20"/>
  <c r="O34" i="20"/>
  <c r="G34" i="20"/>
  <c r="Y33" i="20"/>
  <c r="X33" i="20"/>
  <c r="W33" i="20"/>
  <c r="V33" i="20"/>
  <c r="U33" i="20"/>
  <c r="T33" i="20"/>
  <c r="S33" i="20"/>
  <c r="R33" i="20"/>
  <c r="Q33" i="20"/>
  <c r="P33" i="20"/>
  <c r="O33" i="20"/>
  <c r="G33" i="20"/>
  <c r="Y32" i="20"/>
  <c r="X32" i="20"/>
  <c r="W32" i="20"/>
  <c r="V32" i="20"/>
  <c r="U32" i="20"/>
  <c r="T32" i="20"/>
  <c r="S32" i="20"/>
  <c r="R32" i="20"/>
  <c r="Q32" i="20"/>
  <c r="P32" i="20"/>
  <c r="O32" i="20"/>
  <c r="G32" i="20"/>
  <c r="Y31" i="20"/>
  <c r="X31" i="20"/>
  <c r="W31" i="20"/>
  <c r="V31" i="20"/>
  <c r="U31" i="20"/>
  <c r="T31" i="20"/>
  <c r="S31" i="20"/>
  <c r="R31" i="20"/>
  <c r="Q31" i="20"/>
  <c r="P31" i="20"/>
  <c r="O31" i="20"/>
  <c r="G31" i="20"/>
  <c r="Y30" i="20"/>
  <c r="X30" i="20"/>
  <c r="W30" i="20"/>
  <c r="V30" i="20"/>
  <c r="U30" i="20"/>
  <c r="T30" i="20"/>
  <c r="S30" i="20"/>
  <c r="R30" i="20"/>
  <c r="Q30" i="20"/>
  <c r="P30" i="20"/>
  <c r="O30" i="20"/>
  <c r="G30" i="20"/>
  <c r="Y29" i="20"/>
  <c r="X29" i="20"/>
  <c r="W29" i="20"/>
  <c r="V29" i="20"/>
  <c r="U29" i="20"/>
  <c r="T29" i="20"/>
  <c r="S29" i="20"/>
  <c r="R29" i="20"/>
  <c r="Q29" i="20"/>
  <c r="P29" i="20"/>
  <c r="O29" i="20"/>
  <c r="G29" i="20"/>
  <c r="Y28" i="20"/>
  <c r="X28" i="20"/>
  <c r="W28" i="20"/>
  <c r="V28" i="20"/>
  <c r="U28" i="20"/>
  <c r="T28" i="20"/>
  <c r="S28" i="20"/>
  <c r="R28" i="20"/>
  <c r="Q28" i="20"/>
  <c r="P28" i="20"/>
  <c r="O28" i="20"/>
  <c r="G28" i="20"/>
  <c r="Y27" i="20"/>
  <c r="X27" i="20"/>
  <c r="W27" i="20"/>
  <c r="V27" i="20"/>
  <c r="U27" i="20"/>
  <c r="T27" i="20"/>
  <c r="S27" i="20"/>
  <c r="R27" i="20"/>
  <c r="Q27" i="20"/>
  <c r="P27" i="20"/>
  <c r="O27" i="20"/>
  <c r="G27" i="20"/>
  <c r="Y26" i="20"/>
  <c r="X26" i="20"/>
  <c r="W26" i="20"/>
  <c r="V26" i="20"/>
  <c r="U26" i="20"/>
  <c r="T26" i="20"/>
  <c r="S26" i="20"/>
  <c r="R26" i="20"/>
  <c r="Q26" i="20"/>
  <c r="P26" i="20"/>
  <c r="O26" i="20"/>
  <c r="G26" i="20"/>
  <c r="Y25" i="20"/>
  <c r="X25" i="20"/>
  <c r="W25" i="20"/>
  <c r="V25" i="20"/>
  <c r="U25" i="20"/>
  <c r="T25" i="20"/>
  <c r="S25" i="20"/>
  <c r="R25" i="20"/>
  <c r="Q25" i="20"/>
  <c r="P25" i="20"/>
  <c r="O25" i="20"/>
  <c r="G25" i="20"/>
  <c r="Y24" i="20"/>
  <c r="X24" i="20"/>
  <c r="W24" i="20"/>
  <c r="V24" i="20"/>
  <c r="U24" i="20"/>
  <c r="T24" i="20"/>
  <c r="S24" i="20"/>
  <c r="R24" i="20"/>
  <c r="Q24" i="20"/>
  <c r="P24" i="20"/>
  <c r="O24" i="20"/>
  <c r="G24" i="20"/>
  <c r="Y23" i="20"/>
  <c r="X23" i="20"/>
  <c r="W23" i="20"/>
  <c r="V23" i="20"/>
  <c r="U23" i="20"/>
  <c r="T23" i="20"/>
  <c r="S23" i="20"/>
  <c r="R23" i="20"/>
  <c r="Q23" i="20"/>
  <c r="P23" i="20"/>
  <c r="O23" i="20"/>
  <c r="G23" i="20"/>
  <c r="Y22" i="20"/>
  <c r="X22" i="20"/>
  <c r="W22" i="20"/>
  <c r="V22" i="20"/>
  <c r="U22" i="20"/>
  <c r="T22" i="20"/>
  <c r="S22" i="20"/>
  <c r="R22" i="20"/>
  <c r="Q22" i="20"/>
  <c r="P22" i="20"/>
  <c r="O22" i="20"/>
  <c r="G22" i="20"/>
  <c r="Y21" i="20"/>
  <c r="X21" i="20"/>
  <c r="W21" i="20"/>
  <c r="V21" i="20"/>
  <c r="U21" i="20"/>
  <c r="T21" i="20"/>
  <c r="S21" i="20"/>
  <c r="R21" i="20"/>
  <c r="Q21" i="20"/>
  <c r="P21" i="20"/>
  <c r="O21" i="20"/>
  <c r="G21" i="20"/>
  <c r="Y20" i="20"/>
  <c r="X20" i="20"/>
  <c r="W20" i="20"/>
  <c r="V20" i="20"/>
  <c r="U20" i="20"/>
  <c r="T20" i="20"/>
  <c r="S20" i="20"/>
  <c r="R20" i="20"/>
  <c r="Q20" i="20"/>
  <c r="P20" i="20"/>
  <c r="O20" i="20"/>
  <c r="G20" i="20"/>
  <c r="Y19" i="20"/>
  <c r="X19" i="20"/>
  <c r="W19" i="20"/>
  <c r="V19" i="20"/>
  <c r="U19" i="20"/>
  <c r="T19" i="20"/>
  <c r="S19" i="20"/>
  <c r="R19" i="20"/>
  <c r="Q19" i="20"/>
  <c r="P19" i="20"/>
  <c r="O19" i="20"/>
  <c r="G19" i="20"/>
  <c r="Y18" i="20"/>
  <c r="X18" i="20"/>
  <c r="W18" i="20"/>
  <c r="V18" i="20"/>
  <c r="U18" i="20"/>
  <c r="T18" i="20"/>
  <c r="S18" i="20"/>
  <c r="R18" i="20"/>
  <c r="Q18" i="20"/>
  <c r="P18" i="20"/>
  <c r="O18" i="20"/>
  <c r="G18" i="20"/>
  <c r="Y17" i="20"/>
  <c r="X17" i="20"/>
  <c r="W17" i="20"/>
  <c r="V17" i="20"/>
  <c r="U17" i="20"/>
  <c r="T17" i="20"/>
  <c r="S17" i="20"/>
  <c r="R17" i="20"/>
  <c r="Q17" i="20"/>
  <c r="P17" i="20"/>
  <c r="O17" i="20"/>
  <c r="G17" i="20"/>
  <c r="Y16" i="20"/>
  <c r="X16" i="20"/>
  <c r="W16" i="20"/>
  <c r="V16" i="20"/>
  <c r="U16" i="20"/>
  <c r="T16" i="20"/>
  <c r="S16" i="20"/>
  <c r="R16" i="20"/>
  <c r="Q16" i="20"/>
  <c r="P16" i="20"/>
  <c r="O16" i="20"/>
  <c r="G16" i="20"/>
  <c r="Y15" i="20"/>
  <c r="X15" i="20"/>
  <c r="W15" i="20"/>
  <c r="V15" i="20"/>
  <c r="U15" i="20"/>
  <c r="T15" i="20"/>
  <c r="S15" i="20"/>
  <c r="R15" i="20"/>
  <c r="Q15" i="20"/>
  <c r="P15" i="20"/>
  <c r="O15" i="20"/>
  <c r="G15" i="20"/>
  <c r="Y14" i="20"/>
  <c r="X14" i="20"/>
  <c r="W14" i="20"/>
  <c r="V14" i="20"/>
  <c r="U14" i="20"/>
  <c r="T14" i="20"/>
  <c r="S14" i="20"/>
  <c r="R14" i="20"/>
  <c r="Q14" i="20"/>
  <c r="P14" i="20"/>
  <c r="O14" i="20"/>
  <c r="G14" i="20"/>
  <c r="Y13" i="20"/>
  <c r="X13" i="20"/>
  <c r="W13" i="20"/>
  <c r="V13" i="20"/>
  <c r="U13" i="20"/>
  <c r="T13" i="20"/>
  <c r="S13" i="20"/>
  <c r="R13" i="20"/>
  <c r="Q13" i="20"/>
  <c r="P13" i="20"/>
  <c r="O13" i="20"/>
  <c r="G13" i="20"/>
  <c r="Y12" i="20"/>
  <c r="X12" i="20"/>
  <c r="W12" i="20"/>
  <c r="V12" i="20"/>
  <c r="U12" i="20"/>
  <c r="T12" i="20"/>
  <c r="S12" i="20"/>
  <c r="R12" i="20"/>
  <c r="Q12" i="20"/>
  <c r="P12" i="20"/>
  <c r="O12" i="20"/>
  <c r="G12" i="20"/>
  <c r="Y11" i="20"/>
  <c r="X11" i="20"/>
  <c r="W11" i="20"/>
  <c r="V11" i="20"/>
  <c r="U11" i="20"/>
  <c r="T11" i="20"/>
  <c r="S11" i="20"/>
  <c r="R11" i="20"/>
  <c r="Q11" i="20"/>
  <c r="P11" i="20"/>
  <c r="O11" i="20"/>
  <c r="M11" i="20"/>
  <c r="G11" i="20"/>
  <c r="Y10" i="20"/>
  <c r="X10" i="20"/>
  <c r="W10" i="20"/>
  <c r="V10" i="20"/>
  <c r="U10" i="20"/>
  <c r="T10" i="20"/>
  <c r="S10" i="20"/>
  <c r="R10" i="20"/>
  <c r="Q10" i="20"/>
  <c r="P10" i="20"/>
  <c r="O10" i="20"/>
  <c r="G10" i="20"/>
  <c r="A10" i="20"/>
  <c r="B10" i="20" s="1"/>
  <c r="N10" i="20" s="1"/>
  <c r="AB40" i="19"/>
  <c r="Y40" i="19"/>
  <c r="X40" i="19"/>
  <c r="W40" i="19"/>
  <c r="V40" i="19"/>
  <c r="U40" i="19"/>
  <c r="T40" i="19"/>
  <c r="S40" i="19"/>
  <c r="R40" i="19"/>
  <c r="Q40" i="19"/>
  <c r="P40" i="19"/>
  <c r="O40" i="19"/>
  <c r="G40" i="19"/>
  <c r="Y39" i="19"/>
  <c r="X39" i="19"/>
  <c r="W39" i="19"/>
  <c r="V39" i="19"/>
  <c r="U39" i="19"/>
  <c r="T39" i="19"/>
  <c r="S39" i="19"/>
  <c r="R39" i="19"/>
  <c r="Q39" i="19"/>
  <c r="P39" i="19"/>
  <c r="O39" i="19"/>
  <c r="G39" i="19"/>
  <c r="Y38" i="19"/>
  <c r="X38" i="19"/>
  <c r="W38" i="19"/>
  <c r="V38" i="19"/>
  <c r="U38" i="19"/>
  <c r="T38" i="19"/>
  <c r="S38" i="19"/>
  <c r="R38" i="19"/>
  <c r="Q38" i="19"/>
  <c r="P38" i="19"/>
  <c r="O38" i="19"/>
  <c r="G38" i="19"/>
  <c r="Y37" i="19"/>
  <c r="X37" i="19"/>
  <c r="W37" i="19"/>
  <c r="V37" i="19"/>
  <c r="U37" i="19"/>
  <c r="T37" i="19"/>
  <c r="S37" i="19"/>
  <c r="R37" i="19"/>
  <c r="Q37" i="19"/>
  <c r="P37" i="19"/>
  <c r="O37" i="19"/>
  <c r="G37" i="19"/>
  <c r="Y36" i="19"/>
  <c r="X36" i="19"/>
  <c r="W36" i="19"/>
  <c r="V36" i="19"/>
  <c r="U36" i="19"/>
  <c r="T36" i="19"/>
  <c r="S36" i="19"/>
  <c r="R36" i="19"/>
  <c r="Q36" i="19"/>
  <c r="P36" i="19"/>
  <c r="O36" i="19"/>
  <c r="G36" i="19"/>
  <c r="Y35" i="19"/>
  <c r="X35" i="19"/>
  <c r="W35" i="19"/>
  <c r="V35" i="19"/>
  <c r="U35" i="19"/>
  <c r="T35" i="19"/>
  <c r="S35" i="19"/>
  <c r="R35" i="19"/>
  <c r="Q35" i="19"/>
  <c r="P35" i="19"/>
  <c r="O35" i="19"/>
  <c r="G35" i="19"/>
  <c r="Y34" i="19"/>
  <c r="X34" i="19"/>
  <c r="W34" i="19"/>
  <c r="V34" i="19"/>
  <c r="U34" i="19"/>
  <c r="T34" i="19"/>
  <c r="S34" i="19"/>
  <c r="R34" i="19"/>
  <c r="Q34" i="19"/>
  <c r="P34" i="19"/>
  <c r="O34" i="19"/>
  <c r="G34" i="19"/>
  <c r="Y33" i="19"/>
  <c r="X33" i="19"/>
  <c r="W33" i="19"/>
  <c r="V33" i="19"/>
  <c r="U33" i="19"/>
  <c r="T33" i="19"/>
  <c r="S33" i="19"/>
  <c r="R33" i="19"/>
  <c r="Q33" i="19"/>
  <c r="P33" i="19"/>
  <c r="O33" i="19"/>
  <c r="G33" i="19"/>
  <c r="Y32" i="19"/>
  <c r="X32" i="19"/>
  <c r="W32" i="19"/>
  <c r="V32" i="19"/>
  <c r="U32" i="19"/>
  <c r="T32" i="19"/>
  <c r="S32" i="19"/>
  <c r="R32" i="19"/>
  <c r="Q32" i="19"/>
  <c r="P32" i="19"/>
  <c r="O32" i="19"/>
  <c r="G32" i="19"/>
  <c r="Y31" i="19"/>
  <c r="X31" i="19"/>
  <c r="W31" i="19"/>
  <c r="V31" i="19"/>
  <c r="U31" i="19"/>
  <c r="T31" i="19"/>
  <c r="S31" i="19"/>
  <c r="R31" i="19"/>
  <c r="Q31" i="19"/>
  <c r="P31" i="19"/>
  <c r="O31" i="19"/>
  <c r="G31" i="19"/>
  <c r="Y30" i="19"/>
  <c r="X30" i="19"/>
  <c r="W30" i="19"/>
  <c r="V30" i="19"/>
  <c r="U30" i="19"/>
  <c r="T30" i="19"/>
  <c r="S30" i="19"/>
  <c r="R30" i="19"/>
  <c r="Q30" i="19"/>
  <c r="P30" i="19"/>
  <c r="O30" i="19"/>
  <c r="G30" i="19"/>
  <c r="Y29" i="19"/>
  <c r="X29" i="19"/>
  <c r="W29" i="19"/>
  <c r="V29" i="19"/>
  <c r="U29" i="19"/>
  <c r="T29" i="19"/>
  <c r="S29" i="19"/>
  <c r="R29" i="19"/>
  <c r="Q29" i="19"/>
  <c r="P29" i="19"/>
  <c r="O29" i="19"/>
  <c r="G29" i="19"/>
  <c r="Y28" i="19"/>
  <c r="X28" i="19"/>
  <c r="W28" i="19"/>
  <c r="V28" i="19"/>
  <c r="U28" i="19"/>
  <c r="T28" i="19"/>
  <c r="S28" i="19"/>
  <c r="R28" i="19"/>
  <c r="Q28" i="19"/>
  <c r="P28" i="19"/>
  <c r="O28" i="19"/>
  <c r="G28" i="19"/>
  <c r="Y27" i="19"/>
  <c r="X27" i="19"/>
  <c r="W27" i="19"/>
  <c r="V27" i="19"/>
  <c r="U27" i="19"/>
  <c r="T27" i="19"/>
  <c r="S27" i="19"/>
  <c r="R27" i="19"/>
  <c r="Q27" i="19"/>
  <c r="P27" i="19"/>
  <c r="O27" i="19"/>
  <c r="G27" i="19"/>
  <c r="Y26" i="19"/>
  <c r="X26" i="19"/>
  <c r="W26" i="19"/>
  <c r="V26" i="19"/>
  <c r="U26" i="19"/>
  <c r="T26" i="19"/>
  <c r="S26" i="19"/>
  <c r="R26" i="19"/>
  <c r="Q26" i="19"/>
  <c r="P26" i="19"/>
  <c r="O26" i="19"/>
  <c r="G26" i="19"/>
  <c r="Y25" i="19"/>
  <c r="X25" i="19"/>
  <c r="W25" i="19"/>
  <c r="V25" i="19"/>
  <c r="U25" i="19"/>
  <c r="T25" i="19"/>
  <c r="S25" i="19"/>
  <c r="R25" i="19"/>
  <c r="Q25" i="19"/>
  <c r="P25" i="19"/>
  <c r="O25" i="19"/>
  <c r="G25" i="19"/>
  <c r="Y24" i="19"/>
  <c r="X24" i="19"/>
  <c r="W24" i="19"/>
  <c r="V24" i="19"/>
  <c r="U24" i="19"/>
  <c r="T24" i="19"/>
  <c r="S24" i="19"/>
  <c r="R24" i="19"/>
  <c r="Q24" i="19"/>
  <c r="P24" i="19"/>
  <c r="O24" i="19"/>
  <c r="G24" i="19"/>
  <c r="Y23" i="19"/>
  <c r="X23" i="19"/>
  <c r="W23" i="19"/>
  <c r="V23" i="19"/>
  <c r="U23" i="19"/>
  <c r="T23" i="19"/>
  <c r="S23" i="19"/>
  <c r="R23" i="19"/>
  <c r="Q23" i="19"/>
  <c r="P23" i="19"/>
  <c r="O23" i="19"/>
  <c r="G23" i="19"/>
  <c r="Y22" i="19"/>
  <c r="X22" i="19"/>
  <c r="W22" i="19"/>
  <c r="V22" i="19"/>
  <c r="U22" i="19"/>
  <c r="T22" i="19"/>
  <c r="S22" i="19"/>
  <c r="R22" i="19"/>
  <c r="Q22" i="19"/>
  <c r="P22" i="19"/>
  <c r="O22" i="19"/>
  <c r="G22" i="19"/>
  <c r="Y21" i="19"/>
  <c r="X21" i="19"/>
  <c r="W21" i="19"/>
  <c r="V21" i="19"/>
  <c r="U21" i="19"/>
  <c r="T21" i="19"/>
  <c r="S21" i="19"/>
  <c r="R21" i="19"/>
  <c r="Q21" i="19"/>
  <c r="P21" i="19"/>
  <c r="O21" i="19"/>
  <c r="G21" i="19"/>
  <c r="Y20" i="19"/>
  <c r="X20" i="19"/>
  <c r="W20" i="19"/>
  <c r="V20" i="19"/>
  <c r="U20" i="19"/>
  <c r="T20" i="19"/>
  <c r="S20" i="19"/>
  <c r="R20" i="19"/>
  <c r="Q20" i="19"/>
  <c r="P20" i="19"/>
  <c r="O20" i="19"/>
  <c r="G20" i="19"/>
  <c r="Y19" i="19"/>
  <c r="X19" i="19"/>
  <c r="W19" i="19"/>
  <c r="V19" i="19"/>
  <c r="U19" i="19"/>
  <c r="T19" i="19"/>
  <c r="S19" i="19"/>
  <c r="R19" i="19"/>
  <c r="Q19" i="19"/>
  <c r="P19" i="19"/>
  <c r="O19" i="19"/>
  <c r="G19" i="19"/>
  <c r="Y18" i="19"/>
  <c r="X18" i="19"/>
  <c r="W18" i="19"/>
  <c r="V18" i="19"/>
  <c r="U18" i="19"/>
  <c r="T18" i="19"/>
  <c r="S18" i="19"/>
  <c r="R18" i="19"/>
  <c r="Q18" i="19"/>
  <c r="P18" i="19"/>
  <c r="O18" i="19"/>
  <c r="G18" i="19"/>
  <c r="Y17" i="19"/>
  <c r="X17" i="19"/>
  <c r="W17" i="19"/>
  <c r="V17" i="19"/>
  <c r="U17" i="19"/>
  <c r="T17" i="19"/>
  <c r="S17" i="19"/>
  <c r="R17" i="19"/>
  <c r="Q17" i="19"/>
  <c r="P17" i="19"/>
  <c r="O17" i="19"/>
  <c r="G17" i="19"/>
  <c r="Y16" i="19"/>
  <c r="X16" i="19"/>
  <c r="W16" i="19"/>
  <c r="V16" i="19"/>
  <c r="U16" i="19"/>
  <c r="T16" i="19"/>
  <c r="S16" i="19"/>
  <c r="R16" i="19"/>
  <c r="Q16" i="19"/>
  <c r="P16" i="19"/>
  <c r="O16" i="19"/>
  <c r="G16" i="19"/>
  <c r="Y15" i="19"/>
  <c r="X15" i="19"/>
  <c r="W15" i="19"/>
  <c r="V15" i="19"/>
  <c r="U15" i="19"/>
  <c r="T15" i="19"/>
  <c r="S15" i="19"/>
  <c r="R15" i="19"/>
  <c r="Q15" i="19"/>
  <c r="P15" i="19"/>
  <c r="O15" i="19"/>
  <c r="G15" i="19"/>
  <c r="Y14" i="19"/>
  <c r="X14" i="19"/>
  <c r="W14" i="19"/>
  <c r="V14" i="19"/>
  <c r="U14" i="19"/>
  <c r="T14" i="19"/>
  <c r="S14" i="19"/>
  <c r="R14" i="19"/>
  <c r="Q14" i="19"/>
  <c r="P14" i="19"/>
  <c r="O14" i="19"/>
  <c r="G14" i="19"/>
  <c r="Y13" i="19"/>
  <c r="X13" i="19"/>
  <c r="W13" i="19"/>
  <c r="V13" i="19"/>
  <c r="U13" i="19"/>
  <c r="T13" i="19"/>
  <c r="S13" i="19"/>
  <c r="R13" i="19"/>
  <c r="Q13" i="19"/>
  <c r="P13" i="19"/>
  <c r="O13" i="19"/>
  <c r="G13" i="19"/>
  <c r="Y12" i="19"/>
  <c r="X12" i="19"/>
  <c r="W12" i="19"/>
  <c r="V12" i="19"/>
  <c r="U12" i="19"/>
  <c r="T12" i="19"/>
  <c r="S12" i="19"/>
  <c r="R12" i="19"/>
  <c r="Q12" i="19"/>
  <c r="P12" i="19"/>
  <c r="O12" i="19"/>
  <c r="G12" i="19"/>
  <c r="Y11" i="19"/>
  <c r="X11" i="19"/>
  <c r="W11" i="19"/>
  <c r="V11" i="19"/>
  <c r="U11" i="19"/>
  <c r="T11" i="19"/>
  <c r="S11" i="19"/>
  <c r="R11" i="19"/>
  <c r="Q11" i="19"/>
  <c r="P11" i="19"/>
  <c r="O11" i="19"/>
  <c r="M11" i="19"/>
  <c r="G11" i="19"/>
  <c r="Y10" i="19"/>
  <c r="Y41" i="19" s="1"/>
  <c r="X10" i="19"/>
  <c r="W10" i="19"/>
  <c r="V10" i="19"/>
  <c r="U10" i="19"/>
  <c r="T10" i="19"/>
  <c r="S10" i="19"/>
  <c r="R10" i="19"/>
  <c r="Q10" i="19"/>
  <c r="P10" i="19"/>
  <c r="O10" i="19"/>
  <c r="G10" i="19"/>
  <c r="A10" i="19"/>
  <c r="B10" i="19" s="1"/>
  <c r="N10" i="19" s="1"/>
  <c r="AB40" i="18"/>
  <c r="Y40" i="18"/>
  <c r="X40" i="18"/>
  <c r="W40" i="18"/>
  <c r="V40" i="18"/>
  <c r="U40" i="18"/>
  <c r="T40" i="18"/>
  <c r="S40" i="18"/>
  <c r="R40" i="18"/>
  <c r="Q40" i="18"/>
  <c r="P40" i="18"/>
  <c r="O40" i="18"/>
  <c r="G40" i="18"/>
  <c r="Y39" i="18"/>
  <c r="X39" i="18"/>
  <c r="W39" i="18"/>
  <c r="V39" i="18"/>
  <c r="U39" i="18"/>
  <c r="T39" i="18"/>
  <c r="S39" i="18"/>
  <c r="R39" i="18"/>
  <c r="Q39" i="18"/>
  <c r="P39" i="18"/>
  <c r="O39" i="18"/>
  <c r="G39" i="18"/>
  <c r="Y38" i="18"/>
  <c r="X38" i="18"/>
  <c r="W38" i="18"/>
  <c r="V38" i="18"/>
  <c r="U38" i="18"/>
  <c r="T38" i="18"/>
  <c r="S38" i="18"/>
  <c r="R38" i="18"/>
  <c r="Q38" i="18"/>
  <c r="P38" i="18"/>
  <c r="O38" i="18"/>
  <c r="G38" i="18"/>
  <c r="Y37" i="18"/>
  <c r="X37" i="18"/>
  <c r="W37" i="18"/>
  <c r="V37" i="18"/>
  <c r="U37" i="18"/>
  <c r="T37" i="18"/>
  <c r="S37" i="18"/>
  <c r="R37" i="18"/>
  <c r="Q37" i="18"/>
  <c r="P37" i="18"/>
  <c r="O37" i="18"/>
  <c r="G37" i="18"/>
  <c r="Y36" i="18"/>
  <c r="X36" i="18"/>
  <c r="W36" i="18"/>
  <c r="V36" i="18"/>
  <c r="U36" i="18"/>
  <c r="T36" i="18"/>
  <c r="S36" i="18"/>
  <c r="R36" i="18"/>
  <c r="Q36" i="18"/>
  <c r="P36" i="18"/>
  <c r="O36" i="18"/>
  <c r="G36" i="18"/>
  <c r="Y35" i="18"/>
  <c r="X35" i="18"/>
  <c r="W35" i="18"/>
  <c r="V35" i="18"/>
  <c r="U35" i="18"/>
  <c r="T35" i="18"/>
  <c r="S35" i="18"/>
  <c r="R35" i="18"/>
  <c r="Q35" i="18"/>
  <c r="P35" i="18"/>
  <c r="O35" i="18"/>
  <c r="G35" i="18"/>
  <c r="Y34" i="18"/>
  <c r="X34" i="18"/>
  <c r="W34" i="18"/>
  <c r="V34" i="18"/>
  <c r="U34" i="18"/>
  <c r="T34" i="18"/>
  <c r="S34" i="18"/>
  <c r="R34" i="18"/>
  <c r="Q34" i="18"/>
  <c r="P34" i="18"/>
  <c r="O34" i="18"/>
  <c r="G34" i="18"/>
  <c r="Y33" i="18"/>
  <c r="X33" i="18"/>
  <c r="W33" i="18"/>
  <c r="V33" i="18"/>
  <c r="U33" i="18"/>
  <c r="T33" i="18"/>
  <c r="S33" i="18"/>
  <c r="R33" i="18"/>
  <c r="Q33" i="18"/>
  <c r="P33" i="18"/>
  <c r="O33" i="18"/>
  <c r="G33" i="18"/>
  <c r="Y32" i="18"/>
  <c r="X32" i="18"/>
  <c r="W32" i="18"/>
  <c r="V32" i="18"/>
  <c r="U32" i="18"/>
  <c r="T32" i="18"/>
  <c r="S32" i="18"/>
  <c r="R32" i="18"/>
  <c r="Q32" i="18"/>
  <c r="P32" i="18"/>
  <c r="O32" i="18"/>
  <c r="G32" i="18"/>
  <c r="Y31" i="18"/>
  <c r="X31" i="18"/>
  <c r="W31" i="18"/>
  <c r="V31" i="18"/>
  <c r="U31" i="18"/>
  <c r="T31" i="18"/>
  <c r="S31" i="18"/>
  <c r="R31" i="18"/>
  <c r="Q31" i="18"/>
  <c r="P31" i="18"/>
  <c r="O31" i="18"/>
  <c r="G31" i="18"/>
  <c r="Y30" i="18"/>
  <c r="X30" i="18"/>
  <c r="W30" i="18"/>
  <c r="V30" i="18"/>
  <c r="U30" i="18"/>
  <c r="T30" i="18"/>
  <c r="S30" i="18"/>
  <c r="R30" i="18"/>
  <c r="Q30" i="18"/>
  <c r="P30" i="18"/>
  <c r="O30" i="18"/>
  <c r="G30" i="18"/>
  <c r="Y29" i="18"/>
  <c r="X29" i="18"/>
  <c r="W29" i="18"/>
  <c r="V29" i="18"/>
  <c r="U29" i="18"/>
  <c r="T29" i="18"/>
  <c r="S29" i="18"/>
  <c r="R29" i="18"/>
  <c r="Q29" i="18"/>
  <c r="P29" i="18"/>
  <c r="O29" i="18"/>
  <c r="G29" i="18"/>
  <c r="Y28" i="18"/>
  <c r="X28" i="18"/>
  <c r="W28" i="18"/>
  <c r="V28" i="18"/>
  <c r="U28" i="18"/>
  <c r="T28" i="18"/>
  <c r="S28" i="18"/>
  <c r="R28" i="18"/>
  <c r="Q28" i="18"/>
  <c r="P28" i="18"/>
  <c r="O28" i="18"/>
  <c r="G28" i="18"/>
  <c r="Y27" i="18"/>
  <c r="X27" i="18"/>
  <c r="W27" i="18"/>
  <c r="V27" i="18"/>
  <c r="U27" i="18"/>
  <c r="T27" i="18"/>
  <c r="S27" i="18"/>
  <c r="R27" i="18"/>
  <c r="Q27" i="18"/>
  <c r="P27" i="18"/>
  <c r="O27" i="18"/>
  <c r="G27" i="18"/>
  <c r="Y26" i="18"/>
  <c r="X26" i="18"/>
  <c r="W26" i="18"/>
  <c r="V26" i="18"/>
  <c r="U26" i="18"/>
  <c r="T26" i="18"/>
  <c r="S26" i="18"/>
  <c r="R26" i="18"/>
  <c r="Q26" i="18"/>
  <c r="P26" i="18"/>
  <c r="O26" i="18"/>
  <c r="G26" i="18"/>
  <c r="Y25" i="18"/>
  <c r="X25" i="18"/>
  <c r="W25" i="18"/>
  <c r="V25" i="18"/>
  <c r="U25" i="18"/>
  <c r="T25" i="18"/>
  <c r="S25" i="18"/>
  <c r="R25" i="18"/>
  <c r="Q25" i="18"/>
  <c r="P25" i="18"/>
  <c r="O25" i="18"/>
  <c r="G25" i="18"/>
  <c r="Y24" i="18"/>
  <c r="X24" i="18"/>
  <c r="W24" i="18"/>
  <c r="V24" i="18"/>
  <c r="U24" i="18"/>
  <c r="T24" i="18"/>
  <c r="S24" i="18"/>
  <c r="R24" i="18"/>
  <c r="Q24" i="18"/>
  <c r="P24" i="18"/>
  <c r="O24" i="18"/>
  <c r="G24" i="18"/>
  <c r="Y23" i="18"/>
  <c r="X23" i="18"/>
  <c r="W23" i="18"/>
  <c r="V23" i="18"/>
  <c r="U23" i="18"/>
  <c r="T23" i="18"/>
  <c r="S23" i="18"/>
  <c r="R23" i="18"/>
  <c r="Q23" i="18"/>
  <c r="P23" i="18"/>
  <c r="O23" i="18"/>
  <c r="G23" i="18"/>
  <c r="Y22" i="18"/>
  <c r="X22" i="18"/>
  <c r="W22" i="18"/>
  <c r="V22" i="18"/>
  <c r="U22" i="18"/>
  <c r="T22" i="18"/>
  <c r="S22" i="18"/>
  <c r="R22" i="18"/>
  <c r="Q22" i="18"/>
  <c r="P22" i="18"/>
  <c r="O22" i="18"/>
  <c r="G22" i="18"/>
  <c r="Y21" i="18"/>
  <c r="X21" i="18"/>
  <c r="W21" i="18"/>
  <c r="V21" i="18"/>
  <c r="U21" i="18"/>
  <c r="T21" i="18"/>
  <c r="S21" i="18"/>
  <c r="R21" i="18"/>
  <c r="Q21" i="18"/>
  <c r="P21" i="18"/>
  <c r="O21" i="18"/>
  <c r="G21" i="18"/>
  <c r="Y20" i="18"/>
  <c r="X20" i="18"/>
  <c r="W20" i="18"/>
  <c r="V20" i="18"/>
  <c r="U20" i="18"/>
  <c r="T20" i="18"/>
  <c r="S20" i="18"/>
  <c r="R20" i="18"/>
  <c r="Q20" i="18"/>
  <c r="P20" i="18"/>
  <c r="O20" i="18"/>
  <c r="G20" i="18"/>
  <c r="Y19" i="18"/>
  <c r="X19" i="18"/>
  <c r="W19" i="18"/>
  <c r="V19" i="18"/>
  <c r="U19" i="18"/>
  <c r="T19" i="18"/>
  <c r="S19" i="18"/>
  <c r="R19" i="18"/>
  <c r="Q19" i="18"/>
  <c r="P19" i="18"/>
  <c r="O19" i="18"/>
  <c r="G19" i="18"/>
  <c r="Y18" i="18"/>
  <c r="X18" i="18"/>
  <c r="W18" i="18"/>
  <c r="V18" i="18"/>
  <c r="U18" i="18"/>
  <c r="T18" i="18"/>
  <c r="S18" i="18"/>
  <c r="R18" i="18"/>
  <c r="Q18" i="18"/>
  <c r="P18" i="18"/>
  <c r="O18" i="18"/>
  <c r="G18" i="18"/>
  <c r="Y17" i="18"/>
  <c r="X17" i="18"/>
  <c r="W17" i="18"/>
  <c r="V17" i="18"/>
  <c r="U17" i="18"/>
  <c r="T17" i="18"/>
  <c r="S17" i="18"/>
  <c r="R17" i="18"/>
  <c r="Q17" i="18"/>
  <c r="P17" i="18"/>
  <c r="O17" i="18"/>
  <c r="G17" i="18"/>
  <c r="Y16" i="18"/>
  <c r="X16" i="18"/>
  <c r="W16" i="18"/>
  <c r="V16" i="18"/>
  <c r="U16" i="18"/>
  <c r="T16" i="18"/>
  <c r="S16" i="18"/>
  <c r="R16" i="18"/>
  <c r="Q16" i="18"/>
  <c r="P16" i="18"/>
  <c r="O16" i="18"/>
  <c r="G16" i="18"/>
  <c r="Y15" i="18"/>
  <c r="X15" i="18"/>
  <c r="W15" i="18"/>
  <c r="V15" i="18"/>
  <c r="U15" i="18"/>
  <c r="T15" i="18"/>
  <c r="S15" i="18"/>
  <c r="R15" i="18"/>
  <c r="Q15" i="18"/>
  <c r="P15" i="18"/>
  <c r="O15" i="18"/>
  <c r="G15" i="18"/>
  <c r="Y14" i="18"/>
  <c r="X14" i="18"/>
  <c r="W14" i="18"/>
  <c r="V14" i="18"/>
  <c r="U14" i="18"/>
  <c r="T14" i="18"/>
  <c r="S14" i="18"/>
  <c r="R14" i="18"/>
  <c r="Q14" i="18"/>
  <c r="P14" i="18"/>
  <c r="O14" i="18"/>
  <c r="G14" i="18"/>
  <c r="Y13" i="18"/>
  <c r="X13" i="18"/>
  <c r="W13" i="18"/>
  <c r="V13" i="18"/>
  <c r="U13" i="18"/>
  <c r="T13" i="18"/>
  <c r="S13" i="18"/>
  <c r="R13" i="18"/>
  <c r="Q13" i="18"/>
  <c r="P13" i="18"/>
  <c r="O13" i="18"/>
  <c r="G13" i="18"/>
  <c r="Y12" i="18"/>
  <c r="X12" i="18"/>
  <c r="W12" i="18"/>
  <c r="V12" i="18"/>
  <c r="U12" i="18"/>
  <c r="T12" i="18"/>
  <c r="S12" i="18"/>
  <c r="R12" i="18"/>
  <c r="Q12" i="18"/>
  <c r="P12" i="18"/>
  <c r="O12" i="18"/>
  <c r="G12" i="18"/>
  <c r="Y11" i="18"/>
  <c r="X11" i="18"/>
  <c r="W11" i="18"/>
  <c r="V11" i="18"/>
  <c r="U11" i="18"/>
  <c r="T11" i="18"/>
  <c r="S11" i="18"/>
  <c r="R11" i="18"/>
  <c r="Q11" i="18"/>
  <c r="P11" i="18"/>
  <c r="O11" i="18"/>
  <c r="M11" i="18"/>
  <c r="G11" i="18"/>
  <c r="Y10" i="18"/>
  <c r="Y41" i="18" s="1"/>
  <c r="X10" i="18"/>
  <c r="W10" i="18"/>
  <c r="V10" i="18"/>
  <c r="U10" i="18"/>
  <c r="T10" i="18"/>
  <c r="S10" i="18"/>
  <c r="R10" i="18"/>
  <c r="Q10" i="18"/>
  <c r="P10" i="18"/>
  <c r="O10" i="18"/>
  <c r="G10" i="18"/>
  <c r="A10" i="18"/>
  <c r="AB40" i="17"/>
  <c r="Y40" i="17"/>
  <c r="X40" i="17"/>
  <c r="W40" i="17"/>
  <c r="V40" i="17"/>
  <c r="U40" i="17"/>
  <c r="T40" i="17"/>
  <c r="S40" i="17"/>
  <c r="R40" i="17"/>
  <c r="Q40" i="17"/>
  <c r="P40" i="17"/>
  <c r="O40" i="17"/>
  <c r="G40" i="17"/>
  <c r="Y39" i="17"/>
  <c r="X39" i="17"/>
  <c r="W39" i="17"/>
  <c r="V39" i="17"/>
  <c r="U39" i="17"/>
  <c r="T39" i="17"/>
  <c r="S39" i="17"/>
  <c r="R39" i="17"/>
  <c r="Q39" i="17"/>
  <c r="P39" i="17"/>
  <c r="O39" i="17"/>
  <c r="G39" i="17"/>
  <c r="Y38" i="17"/>
  <c r="X38" i="17"/>
  <c r="W38" i="17"/>
  <c r="V38" i="17"/>
  <c r="U38" i="17"/>
  <c r="T38" i="17"/>
  <c r="S38" i="17"/>
  <c r="R38" i="17"/>
  <c r="Q38" i="17"/>
  <c r="P38" i="17"/>
  <c r="O38" i="17"/>
  <c r="G38" i="17"/>
  <c r="Y37" i="17"/>
  <c r="X37" i="17"/>
  <c r="W37" i="17"/>
  <c r="V37" i="17"/>
  <c r="U37" i="17"/>
  <c r="T37" i="17"/>
  <c r="S37" i="17"/>
  <c r="R37" i="17"/>
  <c r="Q37" i="17"/>
  <c r="P37" i="17"/>
  <c r="O37" i="17"/>
  <c r="G37" i="17"/>
  <c r="Y36" i="17"/>
  <c r="X36" i="17"/>
  <c r="W36" i="17"/>
  <c r="V36" i="17"/>
  <c r="U36" i="17"/>
  <c r="T36" i="17"/>
  <c r="S36" i="17"/>
  <c r="R36" i="17"/>
  <c r="Q36" i="17"/>
  <c r="P36" i="17"/>
  <c r="O36" i="17"/>
  <c r="G36" i="17"/>
  <c r="Y35" i="17"/>
  <c r="X35" i="17"/>
  <c r="W35" i="17"/>
  <c r="V35" i="17"/>
  <c r="U35" i="17"/>
  <c r="T35" i="17"/>
  <c r="S35" i="17"/>
  <c r="R35" i="17"/>
  <c r="Q35" i="17"/>
  <c r="P35" i="17"/>
  <c r="O35" i="17"/>
  <c r="G35" i="17"/>
  <c r="Y34" i="17"/>
  <c r="X34" i="17"/>
  <c r="W34" i="17"/>
  <c r="V34" i="17"/>
  <c r="U34" i="17"/>
  <c r="T34" i="17"/>
  <c r="S34" i="17"/>
  <c r="R34" i="17"/>
  <c r="Q34" i="17"/>
  <c r="P34" i="17"/>
  <c r="O34" i="17"/>
  <c r="G34" i="17"/>
  <c r="Y33" i="17"/>
  <c r="X33" i="17"/>
  <c r="W33" i="17"/>
  <c r="V33" i="17"/>
  <c r="U33" i="17"/>
  <c r="T33" i="17"/>
  <c r="S33" i="17"/>
  <c r="R33" i="17"/>
  <c r="Q33" i="17"/>
  <c r="P33" i="17"/>
  <c r="O33" i="17"/>
  <c r="G33" i="17"/>
  <c r="Y32" i="17"/>
  <c r="X32" i="17"/>
  <c r="W32" i="17"/>
  <c r="V32" i="17"/>
  <c r="U32" i="17"/>
  <c r="T32" i="17"/>
  <c r="S32" i="17"/>
  <c r="R32" i="17"/>
  <c r="Q32" i="17"/>
  <c r="P32" i="17"/>
  <c r="O32" i="17"/>
  <c r="G32" i="17"/>
  <c r="Y31" i="17"/>
  <c r="X31" i="17"/>
  <c r="W31" i="17"/>
  <c r="V31" i="17"/>
  <c r="U31" i="17"/>
  <c r="T31" i="17"/>
  <c r="S31" i="17"/>
  <c r="R31" i="17"/>
  <c r="Q31" i="17"/>
  <c r="P31" i="17"/>
  <c r="O31" i="17"/>
  <c r="G31" i="17"/>
  <c r="Y30" i="17"/>
  <c r="X30" i="17"/>
  <c r="W30" i="17"/>
  <c r="V30" i="17"/>
  <c r="U30" i="17"/>
  <c r="T30" i="17"/>
  <c r="S30" i="17"/>
  <c r="R30" i="17"/>
  <c r="Q30" i="17"/>
  <c r="P30" i="17"/>
  <c r="O30" i="17"/>
  <c r="G30" i="17"/>
  <c r="Y29" i="17"/>
  <c r="X29" i="17"/>
  <c r="W29" i="17"/>
  <c r="V29" i="17"/>
  <c r="U29" i="17"/>
  <c r="T29" i="17"/>
  <c r="S29" i="17"/>
  <c r="R29" i="17"/>
  <c r="Q29" i="17"/>
  <c r="P29" i="17"/>
  <c r="O29" i="17"/>
  <c r="G29" i="17"/>
  <c r="Y28" i="17"/>
  <c r="X28" i="17"/>
  <c r="W28" i="17"/>
  <c r="V28" i="17"/>
  <c r="U28" i="17"/>
  <c r="T28" i="17"/>
  <c r="S28" i="17"/>
  <c r="R28" i="17"/>
  <c r="Q28" i="17"/>
  <c r="P28" i="17"/>
  <c r="O28" i="17"/>
  <c r="G28" i="17"/>
  <c r="Y27" i="17"/>
  <c r="X27" i="17"/>
  <c r="W27" i="17"/>
  <c r="V27" i="17"/>
  <c r="U27" i="17"/>
  <c r="T27" i="17"/>
  <c r="S27" i="17"/>
  <c r="R27" i="17"/>
  <c r="Q27" i="17"/>
  <c r="P27" i="17"/>
  <c r="O27" i="17"/>
  <c r="G27" i="17"/>
  <c r="Y26" i="17"/>
  <c r="X26" i="17"/>
  <c r="W26" i="17"/>
  <c r="V26" i="17"/>
  <c r="U26" i="17"/>
  <c r="T26" i="17"/>
  <c r="S26" i="17"/>
  <c r="R26" i="17"/>
  <c r="Q26" i="17"/>
  <c r="P26" i="17"/>
  <c r="O26" i="17"/>
  <c r="G26" i="17"/>
  <c r="Y25" i="17"/>
  <c r="X25" i="17"/>
  <c r="W25" i="17"/>
  <c r="V25" i="17"/>
  <c r="U25" i="17"/>
  <c r="T25" i="17"/>
  <c r="S25" i="17"/>
  <c r="R25" i="17"/>
  <c r="Q25" i="17"/>
  <c r="P25" i="17"/>
  <c r="O25" i="17"/>
  <c r="G25" i="17"/>
  <c r="Y24" i="17"/>
  <c r="X24" i="17"/>
  <c r="W24" i="17"/>
  <c r="V24" i="17"/>
  <c r="U24" i="17"/>
  <c r="T24" i="17"/>
  <c r="S24" i="17"/>
  <c r="R24" i="17"/>
  <c r="Q24" i="17"/>
  <c r="P24" i="17"/>
  <c r="O24" i="17"/>
  <c r="G24" i="17"/>
  <c r="Y23" i="17"/>
  <c r="X23" i="17"/>
  <c r="W23" i="17"/>
  <c r="V23" i="17"/>
  <c r="U23" i="17"/>
  <c r="T23" i="17"/>
  <c r="S23" i="17"/>
  <c r="R23" i="17"/>
  <c r="Q23" i="17"/>
  <c r="P23" i="17"/>
  <c r="O23" i="17"/>
  <c r="G23" i="17"/>
  <c r="Y22" i="17"/>
  <c r="X22" i="17"/>
  <c r="W22" i="17"/>
  <c r="V22" i="17"/>
  <c r="U22" i="17"/>
  <c r="T22" i="17"/>
  <c r="S22" i="17"/>
  <c r="R22" i="17"/>
  <c r="Q22" i="17"/>
  <c r="P22" i="17"/>
  <c r="O22" i="17"/>
  <c r="G22" i="17"/>
  <c r="Y21" i="17"/>
  <c r="X21" i="17"/>
  <c r="W21" i="17"/>
  <c r="V21" i="17"/>
  <c r="U21" i="17"/>
  <c r="T21" i="17"/>
  <c r="S21" i="17"/>
  <c r="R21" i="17"/>
  <c r="Q21" i="17"/>
  <c r="P21" i="17"/>
  <c r="O21" i="17"/>
  <c r="G21" i="17"/>
  <c r="Y20" i="17"/>
  <c r="X20" i="17"/>
  <c r="W20" i="17"/>
  <c r="V20" i="17"/>
  <c r="U20" i="17"/>
  <c r="T20" i="17"/>
  <c r="S20" i="17"/>
  <c r="R20" i="17"/>
  <c r="Q20" i="17"/>
  <c r="P20" i="17"/>
  <c r="O20" i="17"/>
  <c r="G20" i="17"/>
  <c r="Y19" i="17"/>
  <c r="X19" i="17"/>
  <c r="W19" i="17"/>
  <c r="V19" i="17"/>
  <c r="U19" i="17"/>
  <c r="T19" i="17"/>
  <c r="S19" i="17"/>
  <c r="R19" i="17"/>
  <c r="Q19" i="17"/>
  <c r="P19" i="17"/>
  <c r="O19" i="17"/>
  <c r="G19" i="17"/>
  <c r="Y18" i="17"/>
  <c r="X18" i="17"/>
  <c r="W18" i="17"/>
  <c r="V18" i="17"/>
  <c r="U18" i="17"/>
  <c r="T18" i="17"/>
  <c r="S18" i="17"/>
  <c r="R18" i="17"/>
  <c r="Q18" i="17"/>
  <c r="P18" i="17"/>
  <c r="O18" i="17"/>
  <c r="G18" i="17"/>
  <c r="Y17" i="17"/>
  <c r="X17" i="17"/>
  <c r="W17" i="17"/>
  <c r="V17" i="17"/>
  <c r="U17" i="17"/>
  <c r="T17" i="17"/>
  <c r="S17" i="17"/>
  <c r="R17" i="17"/>
  <c r="Q17" i="17"/>
  <c r="P17" i="17"/>
  <c r="O17" i="17"/>
  <c r="G17" i="17"/>
  <c r="Y16" i="17"/>
  <c r="X16" i="17"/>
  <c r="W16" i="17"/>
  <c r="V16" i="17"/>
  <c r="U16" i="17"/>
  <c r="T16" i="17"/>
  <c r="S16" i="17"/>
  <c r="R16" i="17"/>
  <c r="Q16" i="17"/>
  <c r="P16" i="17"/>
  <c r="O16" i="17"/>
  <c r="G16" i="17"/>
  <c r="Y15" i="17"/>
  <c r="X15" i="17"/>
  <c r="W15" i="17"/>
  <c r="V15" i="17"/>
  <c r="U15" i="17"/>
  <c r="T15" i="17"/>
  <c r="S15" i="17"/>
  <c r="R15" i="17"/>
  <c r="Q15" i="17"/>
  <c r="P15" i="17"/>
  <c r="O15" i="17"/>
  <c r="G15" i="17"/>
  <c r="Y14" i="17"/>
  <c r="X14" i="17"/>
  <c r="W14" i="17"/>
  <c r="V14" i="17"/>
  <c r="U14" i="17"/>
  <c r="T14" i="17"/>
  <c r="S14" i="17"/>
  <c r="R14" i="17"/>
  <c r="Q14" i="17"/>
  <c r="P14" i="17"/>
  <c r="O14" i="17"/>
  <c r="G14" i="17"/>
  <c r="Y13" i="17"/>
  <c r="X13" i="17"/>
  <c r="W13" i="17"/>
  <c r="V13" i="17"/>
  <c r="U13" i="17"/>
  <c r="T13" i="17"/>
  <c r="S13" i="17"/>
  <c r="R13" i="17"/>
  <c r="Q13" i="17"/>
  <c r="P13" i="17"/>
  <c r="O13" i="17"/>
  <c r="G13" i="17"/>
  <c r="Y12" i="17"/>
  <c r="X12" i="17"/>
  <c r="W12" i="17"/>
  <c r="V12" i="17"/>
  <c r="U12" i="17"/>
  <c r="T12" i="17"/>
  <c r="S12" i="17"/>
  <c r="R12" i="17"/>
  <c r="Q12" i="17"/>
  <c r="P12" i="17"/>
  <c r="O12" i="17"/>
  <c r="G12" i="17"/>
  <c r="Y11" i="17"/>
  <c r="X11" i="17"/>
  <c r="W11" i="17"/>
  <c r="V11" i="17"/>
  <c r="U11" i="17"/>
  <c r="T11" i="17"/>
  <c r="S11" i="17"/>
  <c r="R11" i="17"/>
  <c r="Q11" i="17"/>
  <c r="P11" i="17"/>
  <c r="O11" i="17"/>
  <c r="M11" i="17"/>
  <c r="G11" i="17"/>
  <c r="Y10" i="17"/>
  <c r="X10" i="17"/>
  <c r="W10" i="17"/>
  <c r="V10" i="17"/>
  <c r="U10" i="17"/>
  <c r="T10" i="17"/>
  <c r="S10" i="17"/>
  <c r="R10" i="17"/>
  <c r="Q10" i="17"/>
  <c r="P10" i="17"/>
  <c r="O10" i="17"/>
  <c r="G10" i="17"/>
  <c r="A10" i="17"/>
  <c r="AB40" i="16"/>
  <c r="Y40" i="16"/>
  <c r="X40" i="16"/>
  <c r="W40" i="16"/>
  <c r="V40" i="16"/>
  <c r="U40" i="16"/>
  <c r="T40" i="16"/>
  <c r="S40" i="16"/>
  <c r="R40" i="16"/>
  <c r="Q40" i="16"/>
  <c r="P40" i="16"/>
  <c r="O40" i="16"/>
  <c r="G40" i="16"/>
  <c r="Y39" i="16"/>
  <c r="X39" i="16"/>
  <c r="W39" i="16"/>
  <c r="V39" i="16"/>
  <c r="U39" i="16"/>
  <c r="T39" i="16"/>
  <c r="S39" i="16"/>
  <c r="R39" i="16"/>
  <c r="Q39" i="16"/>
  <c r="P39" i="16"/>
  <c r="O39" i="16"/>
  <c r="G39" i="16"/>
  <c r="Y38" i="16"/>
  <c r="X38" i="16"/>
  <c r="W38" i="16"/>
  <c r="V38" i="16"/>
  <c r="U38" i="16"/>
  <c r="T38" i="16"/>
  <c r="S38" i="16"/>
  <c r="R38" i="16"/>
  <c r="Q38" i="16"/>
  <c r="P38" i="16"/>
  <c r="O38" i="16"/>
  <c r="G38" i="16"/>
  <c r="Y37" i="16"/>
  <c r="X37" i="16"/>
  <c r="W37" i="16"/>
  <c r="V37" i="16"/>
  <c r="U37" i="16"/>
  <c r="T37" i="16"/>
  <c r="S37" i="16"/>
  <c r="R37" i="16"/>
  <c r="Q37" i="16"/>
  <c r="P37" i="16"/>
  <c r="O37" i="16"/>
  <c r="G37" i="16"/>
  <c r="Y36" i="16"/>
  <c r="X36" i="16"/>
  <c r="W36" i="16"/>
  <c r="V36" i="16"/>
  <c r="U36" i="16"/>
  <c r="T36" i="16"/>
  <c r="S36" i="16"/>
  <c r="R36" i="16"/>
  <c r="Q36" i="16"/>
  <c r="P36" i="16"/>
  <c r="O36" i="16"/>
  <c r="G36" i="16"/>
  <c r="Y35" i="16"/>
  <c r="X35" i="16"/>
  <c r="W35" i="16"/>
  <c r="V35" i="16"/>
  <c r="U35" i="16"/>
  <c r="T35" i="16"/>
  <c r="S35" i="16"/>
  <c r="R35" i="16"/>
  <c r="Q35" i="16"/>
  <c r="P35" i="16"/>
  <c r="O35" i="16"/>
  <c r="G35" i="16"/>
  <c r="Y34" i="16"/>
  <c r="X34" i="16"/>
  <c r="W34" i="16"/>
  <c r="V34" i="16"/>
  <c r="U34" i="16"/>
  <c r="T34" i="16"/>
  <c r="S34" i="16"/>
  <c r="R34" i="16"/>
  <c r="Q34" i="16"/>
  <c r="P34" i="16"/>
  <c r="O34" i="16"/>
  <c r="G34" i="16"/>
  <c r="Y33" i="16"/>
  <c r="X33" i="16"/>
  <c r="W33" i="16"/>
  <c r="V33" i="16"/>
  <c r="U33" i="16"/>
  <c r="T33" i="16"/>
  <c r="S33" i="16"/>
  <c r="R33" i="16"/>
  <c r="Q33" i="16"/>
  <c r="P33" i="16"/>
  <c r="O33" i="16"/>
  <c r="G33" i="16"/>
  <c r="Y32" i="16"/>
  <c r="X32" i="16"/>
  <c r="W32" i="16"/>
  <c r="V32" i="16"/>
  <c r="U32" i="16"/>
  <c r="T32" i="16"/>
  <c r="S32" i="16"/>
  <c r="R32" i="16"/>
  <c r="Q32" i="16"/>
  <c r="P32" i="16"/>
  <c r="O32" i="16"/>
  <c r="G32" i="16"/>
  <c r="Y31" i="16"/>
  <c r="X31" i="16"/>
  <c r="W31" i="16"/>
  <c r="V31" i="16"/>
  <c r="U31" i="16"/>
  <c r="T31" i="16"/>
  <c r="S31" i="16"/>
  <c r="R31" i="16"/>
  <c r="Q31" i="16"/>
  <c r="P31" i="16"/>
  <c r="O31" i="16"/>
  <c r="G31" i="16"/>
  <c r="Y30" i="16"/>
  <c r="X30" i="16"/>
  <c r="W30" i="16"/>
  <c r="V30" i="16"/>
  <c r="U30" i="16"/>
  <c r="T30" i="16"/>
  <c r="S30" i="16"/>
  <c r="R30" i="16"/>
  <c r="Q30" i="16"/>
  <c r="P30" i="16"/>
  <c r="O30" i="16"/>
  <c r="G30" i="16"/>
  <c r="Y29" i="16"/>
  <c r="X29" i="16"/>
  <c r="W29" i="16"/>
  <c r="V29" i="16"/>
  <c r="U29" i="16"/>
  <c r="T29" i="16"/>
  <c r="S29" i="16"/>
  <c r="R29" i="16"/>
  <c r="Q29" i="16"/>
  <c r="P29" i="16"/>
  <c r="O29" i="16"/>
  <c r="G29" i="16"/>
  <c r="Y28" i="16"/>
  <c r="X28" i="16"/>
  <c r="W28" i="16"/>
  <c r="V28" i="16"/>
  <c r="U28" i="16"/>
  <c r="T28" i="16"/>
  <c r="S28" i="16"/>
  <c r="R28" i="16"/>
  <c r="Q28" i="16"/>
  <c r="P28" i="16"/>
  <c r="O28" i="16"/>
  <c r="G28" i="16"/>
  <c r="Y27" i="16"/>
  <c r="X27" i="16"/>
  <c r="W27" i="16"/>
  <c r="V27" i="16"/>
  <c r="U27" i="16"/>
  <c r="T27" i="16"/>
  <c r="S27" i="16"/>
  <c r="R27" i="16"/>
  <c r="Q27" i="16"/>
  <c r="P27" i="16"/>
  <c r="O27" i="16"/>
  <c r="G27" i="16"/>
  <c r="Y26" i="16"/>
  <c r="X26" i="16"/>
  <c r="W26" i="16"/>
  <c r="V26" i="16"/>
  <c r="U26" i="16"/>
  <c r="T26" i="16"/>
  <c r="S26" i="16"/>
  <c r="R26" i="16"/>
  <c r="Q26" i="16"/>
  <c r="P26" i="16"/>
  <c r="O26" i="16"/>
  <c r="G26" i="16"/>
  <c r="Y25" i="16"/>
  <c r="X25" i="16"/>
  <c r="W25" i="16"/>
  <c r="V25" i="16"/>
  <c r="U25" i="16"/>
  <c r="T25" i="16"/>
  <c r="S25" i="16"/>
  <c r="R25" i="16"/>
  <c r="Q25" i="16"/>
  <c r="P25" i="16"/>
  <c r="O25" i="16"/>
  <c r="G25" i="16"/>
  <c r="Y24" i="16"/>
  <c r="X24" i="16"/>
  <c r="W24" i="16"/>
  <c r="V24" i="16"/>
  <c r="U24" i="16"/>
  <c r="T24" i="16"/>
  <c r="S24" i="16"/>
  <c r="R24" i="16"/>
  <c r="Q24" i="16"/>
  <c r="P24" i="16"/>
  <c r="O24" i="16"/>
  <c r="G24" i="16"/>
  <c r="Y23" i="16"/>
  <c r="X23" i="16"/>
  <c r="W23" i="16"/>
  <c r="V23" i="16"/>
  <c r="U23" i="16"/>
  <c r="T23" i="16"/>
  <c r="S23" i="16"/>
  <c r="R23" i="16"/>
  <c r="Q23" i="16"/>
  <c r="P23" i="16"/>
  <c r="O23" i="16"/>
  <c r="G23" i="16"/>
  <c r="Y22" i="16"/>
  <c r="X22" i="16"/>
  <c r="W22" i="16"/>
  <c r="V22" i="16"/>
  <c r="U22" i="16"/>
  <c r="T22" i="16"/>
  <c r="S22" i="16"/>
  <c r="R22" i="16"/>
  <c r="Q22" i="16"/>
  <c r="P22" i="16"/>
  <c r="O22" i="16"/>
  <c r="G22" i="16"/>
  <c r="Y21" i="16"/>
  <c r="X21" i="16"/>
  <c r="W21" i="16"/>
  <c r="V21" i="16"/>
  <c r="U21" i="16"/>
  <c r="T21" i="16"/>
  <c r="S21" i="16"/>
  <c r="R21" i="16"/>
  <c r="Q21" i="16"/>
  <c r="P21" i="16"/>
  <c r="O21" i="16"/>
  <c r="G21" i="16"/>
  <c r="Y20" i="16"/>
  <c r="X20" i="16"/>
  <c r="W20" i="16"/>
  <c r="V20" i="16"/>
  <c r="U20" i="16"/>
  <c r="T20" i="16"/>
  <c r="S20" i="16"/>
  <c r="R20" i="16"/>
  <c r="Q20" i="16"/>
  <c r="P20" i="16"/>
  <c r="O20" i="16"/>
  <c r="G20" i="16"/>
  <c r="Y19" i="16"/>
  <c r="X19" i="16"/>
  <c r="W19" i="16"/>
  <c r="V19" i="16"/>
  <c r="U19" i="16"/>
  <c r="T19" i="16"/>
  <c r="S19" i="16"/>
  <c r="R19" i="16"/>
  <c r="Q19" i="16"/>
  <c r="P19" i="16"/>
  <c r="O19" i="16"/>
  <c r="G19" i="16"/>
  <c r="Y18" i="16"/>
  <c r="X18" i="16"/>
  <c r="W18" i="16"/>
  <c r="V18" i="16"/>
  <c r="U18" i="16"/>
  <c r="T18" i="16"/>
  <c r="S18" i="16"/>
  <c r="R18" i="16"/>
  <c r="Q18" i="16"/>
  <c r="P18" i="16"/>
  <c r="O18" i="16"/>
  <c r="G18" i="16"/>
  <c r="Y17" i="16"/>
  <c r="X17" i="16"/>
  <c r="W17" i="16"/>
  <c r="V17" i="16"/>
  <c r="U17" i="16"/>
  <c r="T17" i="16"/>
  <c r="S17" i="16"/>
  <c r="R17" i="16"/>
  <c r="Q17" i="16"/>
  <c r="P17" i="16"/>
  <c r="O17" i="16"/>
  <c r="G17" i="16"/>
  <c r="Y16" i="16"/>
  <c r="X16" i="16"/>
  <c r="W16" i="16"/>
  <c r="V16" i="16"/>
  <c r="U16" i="16"/>
  <c r="T16" i="16"/>
  <c r="S16" i="16"/>
  <c r="R16" i="16"/>
  <c r="Q16" i="16"/>
  <c r="P16" i="16"/>
  <c r="O16" i="16"/>
  <c r="G16" i="16"/>
  <c r="Y15" i="16"/>
  <c r="X15" i="16"/>
  <c r="W15" i="16"/>
  <c r="V15" i="16"/>
  <c r="U15" i="16"/>
  <c r="T15" i="16"/>
  <c r="S15" i="16"/>
  <c r="R15" i="16"/>
  <c r="Q15" i="16"/>
  <c r="P15" i="16"/>
  <c r="O15" i="16"/>
  <c r="G15" i="16"/>
  <c r="Y14" i="16"/>
  <c r="X14" i="16"/>
  <c r="W14" i="16"/>
  <c r="V14" i="16"/>
  <c r="U14" i="16"/>
  <c r="T14" i="16"/>
  <c r="S14" i="16"/>
  <c r="R14" i="16"/>
  <c r="Q14" i="16"/>
  <c r="P14" i="16"/>
  <c r="O14" i="16"/>
  <c r="G14" i="16"/>
  <c r="Y13" i="16"/>
  <c r="X13" i="16"/>
  <c r="W13" i="16"/>
  <c r="V13" i="16"/>
  <c r="U13" i="16"/>
  <c r="T13" i="16"/>
  <c r="S13" i="16"/>
  <c r="R13" i="16"/>
  <c r="Q13" i="16"/>
  <c r="P13" i="16"/>
  <c r="O13" i="16"/>
  <c r="G13" i="16"/>
  <c r="Y12" i="16"/>
  <c r="X12" i="16"/>
  <c r="W12" i="16"/>
  <c r="V12" i="16"/>
  <c r="U12" i="16"/>
  <c r="T12" i="16"/>
  <c r="S12" i="16"/>
  <c r="R12" i="16"/>
  <c r="Q12" i="16"/>
  <c r="P12" i="16"/>
  <c r="O12" i="16"/>
  <c r="G12" i="16"/>
  <c r="Y11" i="16"/>
  <c r="X11" i="16"/>
  <c r="W11" i="16"/>
  <c r="V11" i="16"/>
  <c r="U11" i="16"/>
  <c r="T11" i="16"/>
  <c r="S11" i="16"/>
  <c r="R11" i="16"/>
  <c r="Q11" i="16"/>
  <c r="P11" i="16"/>
  <c r="O11" i="16"/>
  <c r="M11" i="16"/>
  <c r="G11" i="16"/>
  <c r="Y10" i="16"/>
  <c r="Y41" i="16" s="1"/>
  <c r="X10" i="16"/>
  <c r="W10" i="16"/>
  <c r="V10" i="16"/>
  <c r="U10" i="16"/>
  <c r="T10" i="16"/>
  <c r="S10" i="16"/>
  <c r="R10" i="16"/>
  <c r="Q10" i="16"/>
  <c r="P10" i="16"/>
  <c r="O10" i="16"/>
  <c r="G10" i="16"/>
  <c r="A10" i="16"/>
  <c r="B10" i="16" s="1"/>
  <c r="N10" i="16" s="1"/>
  <c r="M11" i="14"/>
  <c r="A11" i="19" l="1"/>
  <c r="B11" i="19" s="1"/>
  <c r="N11" i="19" s="1"/>
  <c r="AA11" i="19" s="1"/>
  <c r="Z11" i="19" s="1"/>
  <c r="Y41" i="23"/>
  <c r="A11" i="16"/>
  <c r="A12" i="16" s="1"/>
  <c r="N43" i="20"/>
  <c r="A11" i="20"/>
  <c r="B11" i="20" s="1"/>
  <c r="N11" i="20" s="1"/>
  <c r="AA11" i="20" s="1"/>
  <c r="Z11" i="20" s="1"/>
  <c r="O41" i="22"/>
  <c r="A11" i="26"/>
  <c r="B10" i="26"/>
  <c r="N10" i="26" s="1"/>
  <c r="AA10" i="26" s="1"/>
  <c r="A11" i="25"/>
  <c r="B10" i="25"/>
  <c r="N10" i="25" s="1"/>
  <c r="AA10" i="25" s="1"/>
  <c r="B10" i="24"/>
  <c r="N10" i="24" s="1"/>
  <c r="AA10" i="24" s="1"/>
  <c r="A11" i="24"/>
  <c r="B10" i="22"/>
  <c r="N10" i="22" s="1"/>
  <c r="AA10" i="22" s="1"/>
  <c r="B10" i="21"/>
  <c r="N10" i="21" s="1"/>
  <c r="AA10" i="21" s="1"/>
  <c r="A11" i="18"/>
  <c r="B11" i="18" s="1"/>
  <c r="N11" i="18" s="1"/>
  <c r="AA11" i="18" s="1"/>
  <c r="Z11" i="18" s="1"/>
  <c r="B10" i="18"/>
  <c r="N10" i="18" s="1"/>
  <c r="AA10" i="18" s="1"/>
  <c r="B10" i="17"/>
  <c r="N10" i="17" s="1"/>
  <c r="AA10" i="17" s="1"/>
  <c r="B11" i="16"/>
  <c r="N11" i="16" s="1"/>
  <c r="AA11" i="16" s="1"/>
  <c r="Z11" i="16" s="1"/>
  <c r="A11" i="21"/>
  <c r="V41" i="16"/>
  <c r="R41" i="16"/>
  <c r="A11" i="17"/>
  <c r="U41" i="18"/>
  <c r="A11" i="22"/>
  <c r="R41" i="24"/>
  <c r="V41" i="24"/>
  <c r="R41" i="26"/>
  <c r="V41" i="26"/>
  <c r="Q41" i="23"/>
  <c r="R41" i="25"/>
  <c r="V41" i="25"/>
  <c r="R41" i="23"/>
  <c r="V41" i="23"/>
  <c r="Q41" i="26"/>
  <c r="U41" i="26"/>
  <c r="R41" i="19"/>
  <c r="V41" i="19"/>
  <c r="U41" i="16"/>
  <c r="R41" i="21"/>
  <c r="V41" i="21"/>
  <c r="Q41" i="25"/>
  <c r="U41" i="25"/>
  <c r="Q41" i="19"/>
  <c r="U41" i="19"/>
  <c r="Q41" i="24"/>
  <c r="U41" i="24"/>
  <c r="N43" i="26"/>
  <c r="O41" i="26"/>
  <c r="N43" i="25"/>
  <c r="O41" i="25"/>
  <c r="N43" i="24"/>
  <c r="O41" i="24"/>
  <c r="N43" i="23"/>
  <c r="O41" i="23"/>
  <c r="U41" i="23"/>
  <c r="N43" i="22"/>
  <c r="Q41" i="22"/>
  <c r="U41" i="22"/>
  <c r="Y41" i="22"/>
  <c r="R41" i="22"/>
  <c r="V41" i="22"/>
  <c r="U41" i="21"/>
  <c r="Q41" i="21"/>
  <c r="N43" i="21"/>
  <c r="Y41" i="21"/>
  <c r="O41" i="21"/>
  <c r="O41" i="20"/>
  <c r="U41" i="20"/>
  <c r="Y41" i="20"/>
  <c r="R41" i="20"/>
  <c r="V41" i="20"/>
  <c r="N43" i="19"/>
  <c r="O41" i="19"/>
  <c r="N43" i="18"/>
  <c r="Q41" i="18"/>
  <c r="R41" i="18"/>
  <c r="V41" i="18"/>
  <c r="O41" i="18"/>
  <c r="P41" i="18"/>
  <c r="T41" i="18"/>
  <c r="X41" i="18"/>
  <c r="N43" i="17"/>
  <c r="Y41" i="17"/>
  <c r="R41" i="17"/>
  <c r="V41" i="17"/>
  <c r="O41" i="17"/>
  <c r="N43" i="16"/>
  <c r="Q41" i="16"/>
  <c r="O41" i="16"/>
  <c r="S41" i="26"/>
  <c r="W41" i="26"/>
  <c r="P41" i="26"/>
  <c r="T41" i="26"/>
  <c r="X41" i="26"/>
  <c r="G41" i="26"/>
  <c r="W41" i="25"/>
  <c r="S41" i="25"/>
  <c r="P41" i="25"/>
  <c r="T41" i="25"/>
  <c r="X41" i="25"/>
  <c r="G41" i="25"/>
  <c r="S41" i="24"/>
  <c r="W41" i="24"/>
  <c r="P41" i="24"/>
  <c r="T41" i="24"/>
  <c r="X41" i="24"/>
  <c r="G41" i="24"/>
  <c r="A11" i="23"/>
  <c r="W41" i="23"/>
  <c r="S41" i="23"/>
  <c r="P41" i="23"/>
  <c r="T41" i="23"/>
  <c r="X41" i="23"/>
  <c r="N10" i="23"/>
  <c r="G41" i="23"/>
  <c r="S41" i="22"/>
  <c r="W41" i="22"/>
  <c r="P41" i="22"/>
  <c r="T41" i="22"/>
  <c r="X41" i="22"/>
  <c r="G41" i="22"/>
  <c r="W41" i="21"/>
  <c r="S41" i="21"/>
  <c r="P41" i="21"/>
  <c r="T41" i="21"/>
  <c r="X41" i="21"/>
  <c r="G41" i="21"/>
  <c r="S41" i="20"/>
  <c r="W41" i="20"/>
  <c r="P41" i="20"/>
  <c r="T41" i="20"/>
  <c r="X41" i="20"/>
  <c r="Q41" i="20"/>
  <c r="AA10" i="20"/>
  <c r="G41" i="20"/>
  <c r="S41" i="19"/>
  <c r="W41" i="19"/>
  <c r="P41" i="19"/>
  <c r="T41" i="19"/>
  <c r="X41" i="19"/>
  <c r="AA10" i="19"/>
  <c r="G41" i="19"/>
  <c r="S41" i="18"/>
  <c r="W41" i="18"/>
  <c r="A12" i="18"/>
  <c r="B12" i="18" s="1"/>
  <c r="G41" i="18"/>
  <c r="S41" i="17"/>
  <c r="P41" i="17"/>
  <c r="X41" i="17"/>
  <c r="W41" i="17"/>
  <c r="T41" i="17"/>
  <c r="Q41" i="17"/>
  <c r="U41" i="17"/>
  <c r="G41" i="17"/>
  <c r="S41" i="16"/>
  <c r="W41" i="16"/>
  <c r="P41" i="16"/>
  <c r="T41" i="16"/>
  <c r="X41" i="16"/>
  <c r="AA10" i="16"/>
  <c r="G41" i="16"/>
  <c r="G36" i="14"/>
  <c r="AB40" i="14"/>
  <c r="Y40" i="14"/>
  <c r="X40" i="14"/>
  <c r="W40" i="14"/>
  <c r="V40" i="14"/>
  <c r="U40" i="14"/>
  <c r="T40" i="14"/>
  <c r="S40" i="14"/>
  <c r="R40" i="14"/>
  <c r="Q40" i="14"/>
  <c r="P40" i="14"/>
  <c r="O40" i="14"/>
  <c r="G40" i="14"/>
  <c r="Y39" i="14"/>
  <c r="X39" i="14"/>
  <c r="W39" i="14"/>
  <c r="V39" i="14"/>
  <c r="U39" i="14"/>
  <c r="T39" i="14"/>
  <c r="S39" i="14"/>
  <c r="R39" i="14"/>
  <c r="Q39" i="14"/>
  <c r="P39" i="14"/>
  <c r="O39" i="14"/>
  <c r="G39" i="14"/>
  <c r="Y38" i="14"/>
  <c r="X38" i="14"/>
  <c r="W38" i="14"/>
  <c r="V38" i="14"/>
  <c r="U38" i="14"/>
  <c r="T38" i="14"/>
  <c r="S38" i="14"/>
  <c r="R38" i="14"/>
  <c r="Q38" i="14"/>
  <c r="P38" i="14"/>
  <c r="O38" i="14"/>
  <c r="G38" i="14"/>
  <c r="Y37" i="14"/>
  <c r="X37" i="14"/>
  <c r="W37" i="14"/>
  <c r="V37" i="14"/>
  <c r="U37" i="14"/>
  <c r="T37" i="14"/>
  <c r="S37" i="14"/>
  <c r="R37" i="14"/>
  <c r="Q37" i="14"/>
  <c r="P37" i="14"/>
  <c r="O37" i="14"/>
  <c r="G37" i="14"/>
  <c r="Y36" i="14"/>
  <c r="X36" i="14"/>
  <c r="W36" i="14"/>
  <c r="V36" i="14"/>
  <c r="U36" i="14"/>
  <c r="T36" i="14"/>
  <c r="S36" i="14"/>
  <c r="R36" i="14"/>
  <c r="Q36" i="14"/>
  <c r="P36" i="14"/>
  <c r="O36" i="14"/>
  <c r="Y35" i="14"/>
  <c r="X35" i="14"/>
  <c r="W35" i="14"/>
  <c r="V35" i="14"/>
  <c r="U35" i="14"/>
  <c r="T35" i="14"/>
  <c r="S35" i="14"/>
  <c r="R35" i="14"/>
  <c r="Q35" i="14"/>
  <c r="P35" i="14"/>
  <c r="O35" i="14"/>
  <c r="G35" i="14"/>
  <c r="Y34" i="14"/>
  <c r="X34" i="14"/>
  <c r="W34" i="14"/>
  <c r="V34" i="14"/>
  <c r="U34" i="14"/>
  <c r="T34" i="14"/>
  <c r="S34" i="14"/>
  <c r="R34" i="14"/>
  <c r="Q34" i="14"/>
  <c r="P34" i="14"/>
  <c r="O34" i="14"/>
  <c r="G34" i="14"/>
  <c r="Y33" i="14"/>
  <c r="X33" i="14"/>
  <c r="W33" i="14"/>
  <c r="V33" i="14"/>
  <c r="U33" i="14"/>
  <c r="T33" i="14"/>
  <c r="S33" i="14"/>
  <c r="R33" i="14"/>
  <c r="Q33" i="14"/>
  <c r="P33" i="14"/>
  <c r="O33" i="14"/>
  <c r="G33" i="14"/>
  <c r="Y32" i="14"/>
  <c r="X32" i="14"/>
  <c r="W32" i="14"/>
  <c r="V32" i="14"/>
  <c r="U32" i="14"/>
  <c r="T32" i="14"/>
  <c r="S32" i="14"/>
  <c r="R32" i="14"/>
  <c r="Q32" i="14"/>
  <c r="P32" i="14"/>
  <c r="O32" i="14"/>
  <c r="G32" i="14"/>
  <c r="Y31" i="14"/>
  <c r="X31" i="14"/>
  <c r="W31" i="14"/>
  <c r="V31" i="14"/>
  <c r="U31" i="14"/>
  <c r="T31" i="14"/>
  <c r="S31" i="14"/>
  <c r="R31" i="14"/>
  <c r="Q31" i="14"/>
  <c r="P31" i="14"/>
  <c r="O31" i="14"/>
  <c r="G31" i="14"/>
  <c r="Y30" i="14"/>
  <c r="X30" i="14"/>
  <c r="W30" i="14"/>
  <c r="V30" i="14"/>
  <c r="U30" i="14"/>
  <c r="T30" i="14"/>
  <c r="S30" i="14"/>
  <c r="R30" i="14"/>
  <c r="Q30" i="14"/>
  <c r="P30" i="14"/>
  <c r="O30" i="14"/>
  <c r="G30" i="14"/>
  <c r="Y29" i="14"/>
  <c r="X29" i="14"/>
  <c r="W29" i="14"/>
  <c r="V29" i="14"/>
  <c r="U29" i="14"/>
  <c r="T29" i="14"/>
  <c r="S29" i="14"/>
  <c r="R29" i="14"/>
  <c r="Q29" i="14"/>
  <c r="P29" i="14"/>
  <c r="O29" i="14"/>
  <c r="G29" i="14"/>
  <c r="Y28" i="14"/>
  <c r="X28" i="14"/>
  <c r="W28" i="14"/>
  <c r="V28" i="14"/>
  <c r="U28" i="14"/>
  <c r="T28" i="14"/>
  <c r="S28" i="14"/>
  <c r="R28" i="14"/>
  <c r="Q28" i="14"/>
  <c r="P28" i="14"/>
  <c r="O28" i="14"/>
  <c r="G28" i="14"/>
  <c r="Y27" i="14"/>
  <c r="X27" i="14"/>
  <c r="W27" i="14"/>
  <c r="V27" i="14"/>
  <c r="U27" i="14"/>
  <c r="T27" i="14"/>
  <c r="S27" i="14"/>
  <c r="R27" i="14"/>
  <c r="Q27" i="14"/>
  <c r="P27" i="14"/>
  <c r="O27" i="14"/>
  <c r="G27" i="14"/>
  <c r="Y26" i="14"/>
  <c r="X26" i="14"/>
  <c r="W26" i="14"/>
  <c r="V26" i="14"/>
  <c r="U26" i="14"/>
  <c r="T26" i="14"/>
  <c r="S26" i="14"/>
  <c r="R26" i="14"/>
  <c r="Q26" i="14"/>
  <c r="P26" i="14"/>
  <c r="O26" i="14"/>
  <c r="G26" i="14"/>
  <c r="Y25" i="14"/>
  <c r="X25" i="14"/>
  <c r="W25" i="14"/>
  <c r="V25" i="14"/>
  <c r="U25" i="14"/>
  <c r="T25" i="14"/>
  <c r="S25" i="14"/>
  <c r="R25" i="14"/>
  <c r="Q25" i="14"/>
  <c r="P25" i="14"/>
  <c r="O25" i="14"/>
  <c r="G25" i="14"/>
  <c r="Y24" i="14"/>
  <c r="X24" i="14"/>
  <c r="W24" i="14"/>
  <c r="V24" i="14"/>
  <c r="U24" i="14"/>
  <c r="T24" i="14"/>
  <c r="S24" i="14"/>
  <c r="R24" i="14"/>
  <c r="Q24" i="14"/>
  <c r="P24" i="14"/>
  <c r="O24" i="14"/>
  <c r="G24" i="14"/>
  <c r="Y23" i="14"/>
  <c r="X23" i="14"/>
  <c r="W23" i="14"/>
  <c r="V23" i="14"/>
  <c r="U23" i="14"/>
  <c r="T23" i="14"/>
  <c r="S23" i="14"/>
  <c r="R23" i="14"/>
  <c r="Q23" i="14"/>
  <c r="P23" i="14"/>
  <c r="O23" i="14"/>
  <c r="G23" i="14"/>
  <c r="Y22" i="14"/>
  <c r="X22" i="14"/>
  <c r="W22" i="14"/>
  <c r="V22" i="14"/>
  <c r="U22" i="14"/>
  <c r="T22" i="14"/>
  <c r="S22" i="14"/>
  <c r="R22" i="14"/>
  <c r="Q22" i="14"/>
  <c r="P22" i="14"/>
  <c r="O22" i="14"/>
  <c r="G22" i="14"/>
  <c r="Y21" i="14"/>
  <c r="X21" i="14"/>
  <c r="W21" i="14"/>
  <c r="V21" i="14"/>
  <c r="U21" i="14"/>
  <c r="T21" i="14"/>
  <c r="S21" i="14"/>
  <c r="R21" i="14"/>
  <c r="Q21" i="14"/>
  <c r="P21" i="14"/>
  <c r="O21" i="14"/>
  <c r="G21" i="14"/>
  <c r="Y20" i="14"/>
  <c r="X20" i="14"/>
  <c r="W20" i="14"/>
  <c r="V20" i="14"/>
  <c r="U20" i="14"/>
  <c r="T20" i="14"/>
  <c r="S20" i="14"/>
  <c r="R20" i="14"/>
  <c r="Q20" i="14"/>
  <c r="P20" i="14"/>
  <c r="O20" i="14"/>
  <c r="Y19" i="14"/>
  <c r="X19" i="14"/>
  <c r="W19" i="14"/>
  <c r="V19" i="14"/>
  <c r="U19" i="14"/>
  <c r="T19" i="14"/>
  <c r="S19" i="14"/>
  <c r="R19" i="14"/>
  <c r="Q19" i="14"/>
  <c r="P19" i="14"/>
  <c r="O19" i="14"/>
  <c r="G19" i="14"/>
  <c r="Y18" i="14"/>
  <c r="X18" i="14"/>
  <c r="W18" i="14"/>
  <c r="V18" i="14"/>
  <c r="U18" i="14"/>
  <c r="T18" i="14"/>
  <c r="S18" i="14"/>
  <c r="R18" i="14"/>
  <c r="Q18" i="14"/>
  <c r="P18" i="14"/>
  <c r="O18" i="14"/>
  <c r="G18" i="14"/>
  <c r="Y17" i="14"/>
  <c r="X17" i="14"/>
  <c r="W17" i="14"/>
  <c r="V17" i="14"/>
  <c r="U17" i="14"/>
  <c r="T17" i="14"/>
  <c r="S17" i="14"/>
  <c r="R17" i="14"/>
  <c r="Q17" i="14"/>
  <c r="P17" i="14"/>
  <c r="O17" i="14"/>
  <c r="G17" i="14"/>
  <c r="Y16" i="14"/>
  <c r="X16" i="14"/>
  <c r="W16" i="14"/>
  <c r="V16" i="14"/>
  <c r="U16" i="14"/>
  <c r="T16" i="14"/>
  <c r="S16" i="14"/>
  <c r="R16" i="14"/>
  <c r="Q16" i="14"/>
  <c r="P16" i="14"/>
  <c r="O16" i="14"/>
  <c r="G16" i="14"/>
  <c r="Y15" i="14"/>
  <c r="X15" i="14"/>
  <c r="W15" i="14"/>
  <c r="V15" i="14"/>
  <c r="U15" i="14"/>
  <c r="T15" i="14"/>
  <c r="S15" i="14"/>
  <c r="R15" i="14"/>
  <c r="Q15" i="14"/>
  <c r="P15" i="14"/>
  <c r="O15" i="14"/>
  <c r="G15" i="14"/>
  <c r="Y14" i="14"/>
  <c r="X14" i="14"/>
  <c r="W14" i="14"/>
  <c r="V14" i="14"/>
  <c r="U14" i="14"/>
  <c r="T14" i="14"/>
  <c r="S14" i="14"/>
  <c r="R14" i="14"/>
  <c r="Q14" i="14"/>
  <c r="P14" i="14"/>
  <c r="O14" i="14"/>
  <c r="G14" i="14"/>
  <c r="Y13" i="14"/>
  <c r="X13" i="14"/>
  <c r="W13" i="14"/>
  <c r="V13" i="14"/>
  <c r="U13" i="14"/>
  <c r="T13" i="14"/>
  <c r="S13" i="14"/>
  <c r="R13" i="14"/>
  <c r="Q13" i="14"/>
  <c r="P13" i="14"/>
  <c r="O13" i="14"/>
  <c r="G13" i="14"/>
  <c r="Y12" i="14"/>
  <c r="X12" i="14"/>
  <c r="W12" i="14"/>
  <c r="V12" i="14"/>
  <c r="U12" i="14"/>
  <c r="T12" i="14"/>
  <c r="S12" i="14"/>
  <c r="R12" i="14"/>
  <c r="Q12" i="14"/>
  <c r="P12" i="14"/>
  <c r="O12" i="14"/>
  <c r="G12" i="14"/>
  <c r="Y11" i="14"/>
  <c r="X11" i="14"/>
  <c r="W11" i="14"/>
  <c r="V11" i="14"/>
  <c r="U11" i="14"/>
  <c r="T11" i="14"/>
  <c r="S11" i="14"/>
  <c r="R11" i="14"/>
  <c r="Q11" i="14"/>
  <c r="P11" i="14"/>
  <c r="O11" i="14"/>
  <c r="G11" i="14"/>
  <c r="Y10" i="14"/>
  <c r="X10" i="14"/>
  <c r="W10" i="14"/>
  <c r="V10" i="14"/>
  <c r="U10" i="14"/>
  <c r="T10" i="14"/>
  <c r="S10" i="14"/>
  <c r="R10" i="14"/>
  <c r="Q10" i="14"/>
  <c r="P10" i="14"/>
  <c r="O10" i="14"/>
  <c r="G10" i="14"/>
  <c r="G41" i="14" s="1"/>
  <c r="A11" i="14"/>
  <c r="A12" i="20" l="1"/>
  <c r="A12" i="19"/>
  <c r="B12" i="16"/>
  <c r="N12" i="16" s="1"/>
  <c r="AA12" i="16" s="1"/>
  <c r="Z12" i="16" s="1"/>
  <c r="A13" i="16"/>
  <c r="B13" i="16" s="1"/>
  <c r="A12" i="26"/>
  <c r="B11" i="26"/>
  <c r="N11" i="26" s="1"/>
  <c r="AA11" i="26" s="1"/>
  <c r="Z11" i="26" s="1"/>
  <c r="A12" i="25"/>
  <c r="B11" i="25"/>
  <c r="N11" i="25" s="1"/>
  <c r="AA11" i="25" s="1"/>
  <c r="Z11" i="25" s="1"/>
  <c r="A12" i="24"/>
  <c r="B11" i="24"/>
  <c r="N11" i="24" s="1"/>
  <c r="AA11" i="24" s="1"/>
  <c r="Z11" i="24" s="1"/>
  <c r="A12" i="23"/>
  <c r="B11" i="23"/>
  <c r="N11" i="23" s="1"/>
  <c r="AA11" i="23" s="1"/>
  <c r="Z11" i="23" s="1"/>
  <c r="A12" i="22"/>
  <c r="A13" i="22" s="1"/>
  <c r="B11" i="22"/>
  <c r="N11" i="22" s="1"/>
  <c r="A12" i="21"/>
  <c r="B11" i="21"/>
  <c r="N11" i="21" s="1"/>
  <c r="AA11" i="21" s="1"/>
  <c r="Z11" i="21" s="1"/>
  <c r="A12" i="17"/>
  <c r="B11" i="17"/>
  <c r="N11" i="17" s="1"/>
  <c r="AA11" i="17" s="1"/>
  <c r="Z11" i="17" s="1"/>
  <c r="A12" i="14"/>
  <c r="B11" i="14"/>
  <c r="N11" i="14" s="1"/>
  <c r="AA11" i="14" s="1"/>
  <c r="Z11" i="14" s="1"/>
  <c r="N10" i="14"/>
  <c r="AA10" i="14" s="1"/>
  <c r="Z10" i="26"/>
  <c r="Z10" i="25"/>
  <c r="Z10" i="24"/>
  <c r="AA10" i="23"/>
  <c r="Z10" i="22"/>
  <c r="Z10" i="21"/>
  <c r="Z10" i="20"/>
  <c r="Z10" i="19"/>
  <c r="A13" i="18"/>
  <c r="B13" i="18" s="1"/>
  <c r="N12" i="18"/>
  <c r="AA12" i="18" s="1"/>
  <c r="Z12" i="18" s="1"/>
  <c r="Z10" i="18"/>
  <c r="Z10" i="17"/>
  <c r="Z10" i="16"/>
  <c r="A14" i="16"/>
  <c r="B14" i="16" s="1"/>
  <c r="R41" i="14"/>
  <c r="V41" i="14"/>
  <c r="T41" i="14"/>
  <c r="X41" i="14"/>
  <c r="P41" i="14"/>
  <c r="S41" i="14"/>
  <c r="W41" i="14"/>
  <c r="Q41" i="14"/>
  <c r="U41" i="14"/>
  <c r="Y41" i="14"/>
  <c r="O41" i="14"/>
  <c r="N43" i="14"/>
  <c r="B12" i="20" l="1"/>
  <c r="N12" i="20" s="1"/>
  <c r="AA12" i="20" s="1"/>
  <c r="Z12" i="20" s="1"/>
  <c r="A13" i="20"/>
  <c r="B12" i="19"/>
  <c r="N12" i="19" s="1"/>
  <c r="AA12" i="19" s="1"/>
  <c r="Z12" i="19" s="1"/>
  <c r="A13" i="19"/>
  <c r="B12" i="26"/>
  <c r="N12" i="26" s="1"/>
  <c r="AA12" i="26" s="1"/>
  <c r="Z12" i="26" s="1"/>
  <c r="A13" i="26"/>
  <c r="B12" i="25"/>
  <c r="N12" i="25" s="1"/>
  <c r="AA12" i="25" s="1"/>
  <c r="Z12" i="25" s="1"/>
  <c r="A13" i="25"/>
  <c r="B12" i="24"/>
  <c r="N12" i="24" s="1"/>
  <c r="AA12" i="24" s="1"/>
  <c r="Z12" i="24" s="1"/>
  <c r="A13" i="24"/>
  <c r="A13" i="23"/>
  <c r="B12" i="23"/>
  <c r="N12" i="23" s="1"/>
  <c r="AA12" i="23" s="1"/>
  <c r="Z12" i="23" s="1"/>
  <c r="A14" i="22"/>
  <c r="B14" i="22" s="1"/>
  <c r="N14" i="22" s="1"/>
  <c r="AA14" i="22" s="1"/>
  <c r="Z14" i="22" s="1"/>
  <c r="B13" i="22"/>
  <c r="N13" i="22" s="1"/>
  <c r="AA13" i="22" s="1"/>
  <c r="Z13" i="22" s="1"/>
  <c r="B12" i="22"/>
  <c r="N12" i="22" s="1"/>
  <c r="AA12" i="22" s="1"/>
  <c r="Z12" i="22" s="1"/>
  <c r="B12" i="21"/>
  <c r="N12" i="21" s="1"/>
  <c r="AA12" i="21" s="1"/>
  <c r="Z12" i="21" s="1"/>
  <c r="A13" i="21"/>
  <c r="B12" i="17"/>
  <c r="N12" i="17" s="1"/>
  <c r="AA12" i="17" s="1"/>
  <c r="A13" i="17"/>
  <c r="A13" i="14"/>
  <c r="B12" i="14"/>
  <c r="N12" i="14" s="1"/>
  <c r="Z10" i="23"/>
  <c r="AA11" i="22"/>
  <c r="A14" i="18"/>
  <c r="B14" i="18" s="1"/>
  <c r="N13" i="18"/>
  <c r="AA13" i="18" s="1"/>
  <c r="Z13" i="18" s="1"/>
  <c r="A15" i="16"/>
  <c r="B15" i="16" s="1"/>
  <c r="N14" i="16"/>
  <c r="AA14" i="16" s="1"/>
  <c r="Z14" i="16" s="1"/>
  <c r="N13" i="16"/>
  <c r="Z10" i="14"/>
  <c r="B13" i="20" l="1"/>
  <c r="N13" i="20" s="1"/>
  <c r="AA13" i="20" s="1"/>
  <c r="Z13" i="20" s="1"/>
  <c r="A14" i="20"/>
  <c r="B13" i="19"/>
  <c r="N13" i="19" s="1"/>
  <c r="AA13" i="19" s="1"/>
  <c r="Z13" i="19" s="1"/>
  <c r="A14" i="19"/>
  <c r="A15" i="22"/>
  <c r="B15" i="22" s="1"/>
  <c r="N15" i="22" s="1"/>
  <c r="AA15" i="22" s="1"/>
  <c r="Z15" i="22" s="1"/>
  <c r="B13" i="26"/>
  <c r="N13" i="26" s="1"/>
  <c r="AA13" i="26" s="1"/>
  <c r="Z13" i="26" s="1"/>
  <c r="A14" i="26"/>
  <c r="B13" i="25"/>
  <c r="N13" i="25" s="1"/>
  <c r="AA13" i="25" s="1"/>
  <c r="A14" i="25"/>
  <c r="B13" i="24"/>
  <c r="N13" i="24" s="1"/>
  <c r="AA13" i="24" s="1"/>
  <c r="Z13" i="24" s="1"/>
  <c r="A14" i="24"/>
  <c r="B13" i="23"/>
  <c r="N13" i="23" s="1"/>
  <c r="AA13" i="23" s="1"/>
  <c r="A14" i="23"/>
  <c r="B13" i="21"/>
  <c r="N13" i="21" s="1"/>
  <c r="AA13" i="21" s="1"/>
  <c r="Z13" i="21" s="1"/>
  <c r="A14" i="21"/>
  <c r="B13" i="17"/>
  <c r="N13" i="17" s="1"/>
  <c r="AA13" i="17" s="1"/>
  <c r="Z13" i="17" s="1"/>
  <c r="A14" i="17"/>
  <c r="B13" i="14"/>
  <c r="N13" i="14" s="1"/>
  <c r="AA13" i="14" s="1"/>
  <c r="Z13" i="14" s="1"/>
  <c r="A14" i="14"/>
  <c r="Z11" i="22"/>
  <c r="A16" i="22"/>
  <c r="B16" i="22" s="1"/>
  <c r="A15" i="18"/>
  <c r="B15" i="18" s="1"/>
  <c r="N14" i="18"/>
  <c r="AA14" i="18" s="1"/>
  <c r="Z14" i="18" s="1"/>
  <c r="Z12" i="17"/>
  <c r="A16" i="16"/>
  <c r="B16" i="16" s="1"/>
  <c r="N15" i="16"/>
  <c r="AA15" i="16" s="1"/>
  <c r="Z15" i="16" s="1"/>
  <c r="AA13" i="16"/>
  <c r="AA12" i="14"/>
  <c r="B14" i="20" l="1"/>
  <c r="N14" i="20" s="1"/>
  <c r="AA14" i="20" s="1"/>
  <c r="Z14" i="20" s="1"/>
  <c r="A15" i="20"/>
  <c r="B14" i="19"/>
  <c r="N14" i="19" s="1"/>
  <c r="AA14" i="19" s="1"/>
  <c r="Z14" i="19" s="1"/>
  <c r="A15" i="19"/>
  <c r="B14" i="26"/>
  <c r="N14" i="26" s="1"/>
  <c r="AA14" i="26" s="1"/>
  <c r="Z14" i="26" s="1"/>
  <c r="A15" i="26"/>
  <c r="B14" i="25"/>
  <c r="N14" i="25" s="1"/>
  <c r="AA14" i="25" s="1"/>
  <c r="Z14" i="25" s="1"/>
  <c r="A15" i="25"/>
  <c r="B14" i="24"/>
  <c r="N14" i="24" s="1"/>
  <c r="AA14" i="24" s="1"/>
  <c r="Z14" i="24" s="1"/>
  <c r="A15" i="24"/>
  <c r="B14" i="23"/>
  <c r="N14" i="23" s="1"/>
  <c r="AA14" i="23" s="1"/>
  <c r="Z14" i="23" s="1"/>
  <c r="A15" i="23"/>
  <c r="B14" i="21"/>
  <c r="N14" i="21" s="1"/>
  <c r="AA14" i="21" s="1"/>
  <c r="Z14" i="21" s="1"/>
  <c r="A15" i="21"/>
  <c r="B14" i="17"/>
  <c r="N14" i="17" s="1"/>
  <c r="AA14" i="17" s="1"/>
  <c r="Z14" i="17" s="1"/>
  <c r="A15" i="17"/>
  <c r="B14" i="14"/>
  <c r="N14" i="14" s="1"/>
  <c r="AA14" i="14" s="1"/>
  <c r="Z14" i="14" s="1"/>
  <c r="A15" i="14"/>
  <c r="Z13" i="25"/>
  <c r="Z13" i="23"/>
  <c r="A17" i="22"/>
  <c r="B17" i="22" s="1"/>
  <c r="N16" i="22"/>
  <c r="AA16" i="22" s="1"/>
  <c r="Z16" i="22" s="1"/>
  <c r="A16" i="18"/>
  <c r="B16" i="18" s="1"/>
  <c r="N15" i="18"/>
  <c r="AA15" i="18" s="1"/>
  <c r="Z15" i="18" s="1"/>
  <c r="A17" i="16"/>
  <c r="B17" i="16" s="1"/>
  <c r="Z13" i="16"/>
  <c r="Z12" i="14"/>
  <c r="B15" i="20" l="1"/>
  <c r="N15" i="20" s="1"/>
  <c r="AA15" i="20" s="1"/>
  <c r="Z15" i="20" s="1"/>
  <c r="A16" i="20"/>
  <c r="B15" i="19"/>
  <c r="N15" i="19" s="1"/>
  <c r="AA15" i="19" s="1"/>
  <c r="Z15" i="19" s="1"/>
  <c r="A16" i="19"/>
  <c r="B15" i="26"/>
  <c r="N15" i="26" s="1"/>
  <c r="AA15" i="26" s="1"/>
  <c r="Z15" i="26" s="1"/>
  <c r="A16" i="26"/>
  <c r="B15" i="25"/>
  <c r="N15" i="25" s="1"/>
  <c r="AA15" i="25" s="1"/>
  <c r="A16" i="25"/>
  <c r="B15" i="24"/>
  <c r="N15" i="24" s="1"/>
  <c r="AA15" i="24" s="1"/>
  <c r="Z15" i="24" s="1"/>
  <c r="A16" i="24"/>
  <c r="B15" i="23"/>
  <c r="N15" i="23" s="1"/>
  <c r="AA15" i="23" s="1"/>
  <c r="A16" i="23"/>
  <c r="B15" i="21"/>
  <c r="N15" i="21" s="1"/>
  <c r="AA15" i="21" s="1"/>
  <c r="Z15" i="21" s="1"/>
  <c r="A16" i="21"/>
  <c r="B15" i="17"/>
  <c r="N15" i="17" s="1"/>
  <c r="AA15" i="17" s="1"/>
  <c r="Z15" i="17" s="1"/>
  <c r="A16" i="17"/>
  <c r="B15" i="14"/>
  <c r="N15" i="14" s="1"/>
  <c r="AA15" i="14" s="1"/>
  <c r="Z15" i="14" s="1"/>
  <c r="A16" i="14"/>
  <c r="A18" i="22"/>
  <c r="B18" i="22" s="1"/>
  <c r="N17" i="22"/>
  <c r="AA17" i="22" s="1"/>
  <c r="Z17" i="22" s="1"/>
  <c r="A17" i="18"/>
  <c r="B17" i="18" s="1"/>
  <c r="N16" i="18"/>
  <c r="AA16" i="18" s="1"/>
  <c r="Z16" i="18" s="1"/>
  <c r="N16" i="16"/>
  <c r="A18" i="16"/>
  <c r="B18" i="16" s="1"/>
  <c r="N17" i="16"/>
  <c r="AA17" i="16" s="1"/>
  <c r="Z17" i="16" s="1"/>
  <c r="B16" i="20" l="1"/>
  <c r="N16" i="20" s="1"/>
  <c r="AA16" i="20" s="1"/>
  <c r="Z16" i="20" s="1"/>
  <c r="A17" i="20"/>
  <c r="B16" i="19"/>
  <c r="N16" i="19" s="1"/>
  <c r="AA16" i="19" s="1"/>
  <c r="A17" i="19"/>
  <c r="B16" i="26"/>
  <c r="N16" i="26" s="1"/>
  <c r="AA16" i="26" s="1"/>
  <c r="A17" i="26"/>
  <c r="B16" i="25"/>
  <c r="N16" i="25" s="1"/>
  <c r="AA16" i="25" s="1"/>
  <c r="Z16" i="25" s="1"/>
  <c r="A17" i="25"/>
  <c r="B16" i="24"/>
  <c r="N16" i="24" s="1"/>
  <c r="AA16" i="24" s="1"/>
  <c r="Z16" i="24" s="1"/>
  <c r="A17" i="24"/>
  <c r="B16" i="23"/>
  <c r="N16" i="23" s="1"/>
  <c r="AA16" i="23" s="1"/>
  <c r="Z16" i="23" s="1"/>
  <c r="A17" i="23"/>
  <c r="B16" i="21"/>
  <c r="N16" i="21" s="1"/>
  <c r="AA16" i="21" s="1"/>
  <c r="Z16" i="21" s="1"/>
  <c r="A17" i="21"/>
  <c r="B16" i="17"/>
  <c r="N16" i="17" s="1"/>
  <c r="AA16" i="17" s="1"/>
  <c r="Z16" i="17" s="1"/>
  <c r="A17" i="17"/>
  <c r="B16" i="14"/>
  <c r="N16" i="14" s="1"/>
  <c r="AA16" i="14" s="1"/>
  <c r="Z16" i="14" s="1"/>
  <c r="A17" i="14"/>
  <c r="Z15" i="25"/>
  <c r="Z15" i="23"/>
  <c r="A19" i="22"/>
  <c r="B19" i="22" s="1"/>
  <c r="N18" i="22"/>
  <c r="AA18" i="22" s="1"/>
  <c r="Z18" i="22" s="1"/>
  <c r="N17" i="18"/>
  <c r="AA17" i="18" s="1"/>
  <c r="Z17" i="18" s="1"/>
  <c r="A18" i="18"/>
  <c r="B18" i="18" s="1"/>
  <c r="AA16" i="16"/>
  <c r="A19" i="16"/>
  <c r="B19" i="16" s="1"/>
  <c r="B17" i="20" l="1"/>
  <c r="N17" i="20" s="1"/>
  <c r="AA17" i="20" s="1"/>
  <c r="Z17" i="20" s="1"/>
  <c r="A18" i="20"/>
  <c r="B17" i="19"/>
  <c r="N17" i="19" s="1"/>
  <c r="AA17" i="19" s="1"/>
  <c r="Z17" i="19" s="1"/>
  <c r="A18" i="19"/>
  <c r="B17" i="26"/>
  <c r="N17" i="26" s="1"/>
  <c r="AA17" i="26" s="1"/>
  <c r="Z17" i="26" s="1"/>
  <c r="A18" i="26"/>
  <c r="B17" i="25"/>
  <c r="N17" i="25" s="1"/>
  <c r="AA17" i="25" s="1"/>
  <c r="Z17" i="25" s="1"/>
  <c r="A18" i="25"/>
  <c r="B17" i="24"/>
  <c r="N17" i="24" s="1"/>
  <c r="AA17" i="24" s="1"/>
  <c r="Z17" i="24" s="1"/>
  <c r="A18" i="24"/>
  <c r="B17" i="23"/>
  <c r="N17" i="23" s="1"/>
  <c r="AA17" i="23" s="1"/>
  <c r="A18" i="23"/>
  <c r="B17" i="21"/>
  <c r="N17" i="21" s="1"/>
  <c r="AA17" i="21" s="1"/>
  <c r="Z17" i="21" s="1"/>
  <c r="A18" i="21"/>
  <c r="B17" i="17"/>
  <c r="N17" i="17" s="1"/>
  <c r="AA17" i="17" s="1"/>
  <c r="Z17" i="17" s="1"/>
  <c r="A18" i="17"/>
  <c r="B17" i="14"/>
  <c r="N17" i="14" s="1"/>
  <c r="AA17" i="14" s="1"/>
  <c r="Z17" i="14" s="1"/>
  <c r="A18" i="14"/>
  <c r="Z16" i="26"/>
  <c r="A20" i="22"/>
  <c r="B20" i="22" s="1"/>
  <c r="N19" i="22"/>
  <c r="AA19" i="22" s="1"/>
  <c r="Z19" i="22" s="1"/>
  <c r="Z16" i="19"/>
  <c r="A19" i="18"/>
  <c r="B19" i="18" s="1"/>
  <c r="N18" i="18"/>
  <c r="AA18" i="18" s="1"/>
  <c r="Z18" i="18" s="1"/>
  <c r="N18" i="16"/>
  <c r="Z16" i="16"/>
  <c r="A20" i="16"/>
  <c r="B20" i="16" s="1"/>
  <c r="N19" i="16"/>
  <c r="AA19" i="16" s="1"/>
  <c r="Z19" i="16" s="1"/>
  <c r="B18" i="20" l="1"/>
  <c r="N18" i="20" s="1"/>
  <c r="AA18" i="20" s="1"/>
  <c r="Z18" i="20" s="1"/>
  <c r="A19" i="20"/>
  <c r="B18" i="19"/>
  <c r="N18" i="19" s="1"/>
  <c r="AA18" i="19" s="1"/>
  <c r="Z18" i="19" s="1"/>
  <c r="A19" i="19"/>
  <c r="B18" i="26"/>
  <c r="N18" i="26" s="1"/>
  <c r="AA18" i="26" s="1"/>
  <c r="Z18" i="26" s="1"/>
  <c r="A19" i="26"/>
  <c r="B18" i="25"/>
  <c r="N18" i="25" s="1"/>
  <c r="AA18" i="25" s="1"/>
  <c r="Z18" i="25" s="1"/>
  <c r="A19" i="25"/>
  <c r="B18" i="24"/>
  <c r="N18" i="24" s="1"/>
  <c r="AA18" i="24" s="1"/>
  <c r="Z18" i="24" s="1"/>
  <c r="A19" i="24"/>
  <c r="B18" i="23"/>
  <c r="N18" i="23" s="1"/>
  <c r="AA18" i="23" s="1"/>
  <c r="Z18" i="23" s="1"/>
  <c r="A19" i="23"/>
  <c r="B18" i="21"/>
  <c r="N18" i="21" s="1"/>
  <c r="AA18" i="21" s="1"/>
  <c r="Z18" i="21" s="1"/>
  <c r="A19" i="21"/>
  <c r="B18" i="17"/>
  <c r="N18" i="17" s="1"/>
  <c r="AA18" i="17" s="1"/>
  <c r="Z18" i="17" s="1"/>
  <c r="A19" i="17"/>
  <c r="B18" i="14"/>
  <c r="N18" i="14" s="1"/>
  <c r="AA18" i="14" s="1"/>
  <c r="Z18" i="14" s="1"/>
  <c r="A19" i="14"/>
  <c r="Z17" i="23"/>
  <c r="A21" i="22"/>
  <c r="B21" i="22" s="1"/>
  <c r="N20" i="22"/>
  <c r="AA20" i="22" s="1"/>
  <c r="Z20" i="22" s="1"/>
  <c r="A20" i="18"/>
  <c r="B20" i="18" s="1"/>
  <c r="N19" i="18"/>
  <c r="AA19" i="18" s="1"/>
  <c r="Z19" i="18" s="1"/>
  <c r="A21" i="16"/>
  <c r="B21" i="16" s="1"/>
  <c r="N20" i="16"/>
  <c r="AA20" i="16" s="1"/>
  <c r="Z20" i="16" s="1"/>
  <c r="AA18" i="16"/>
  <c r="B19" i="20" l="1"/>
  <c r="N19" i="20" s="1"/>
  <c r="AA19" i="20" s="1"/>
  <c r="Z19" i="20" s="1"/>
  <c r="A20" i="20"/>
  <c r="B19" i="19"/>
  <c r="N19" i="19" s="1"/>
  <c r="AA19" i="19" s="1"/>
  <c r="Z19" i="19" s="1"/>
  <c r="A20" i="19"/>
  <c r="B19" i="26"/>
  <c r="N19" i="26" s="1"/>
  <c r="AA19" i="26" s="1"/>
  <c r="Z19" i="26" s="1"/>
  <c r="A20" i="26"/>
  <c r="B19" i="25"/>
  <c r="N19" i="25" s="1"/>
  <c r="AA19" i="25" s="1"/>
  <c r="Z19" i="25" s="1"/>
  <c r="A20" i="25"/>
  <c r="B19" i="24"/>
  <c r="N19" i="24" s="1"/>
  <c r="AA19" i="24" s="1"/>
  <c r="Z19" i="24" s="1"/>
  <c r="A20" i="24"/>
  <c r="B19" i="23"/>
  <c r="N19" i="23" s="1"/>
  <c r="AA19" i="23" s="1"/>
  <c r="Z19" i="23" s="1"/>
  <c r="A20" i="23"/>
  <c r="B19" i="21"/>
  <c r="N19" i="21" s="1"/>
  <c r="AA19" i="21" s="1"/>
  <c r="Z19" i="21" s="1"/>
  <c r="A20" i="21"/>
  <c r="B19" i="17"/>
  <c r="N19" i="17" s="1"/>
  <c r="AA19" i="17" s="1"/>
  <c r="Z19" i="17" s="1"/>
  <c r="A20" i="17"/>
  <c r="B19" i="14"/>
  <c r="N19" i="14" s="1"/>
  <c r="AA19" i="14" s="1"/>
  <c r="Z19" i="14" s="1"/>
  <c r="A20" i="14"/>
  <c r="A22" i="22"/>
  <c r="B22" i="22" s="1"/>
  <c r="N21" i="22"/>
  <c r="AA21" i="22" s="1"/>
  <c r="Z21" i="22" s="1"/>
  <c r="A21" i="18"/>
  <c r="B21" i="18" s="1"/>
  <c r="N20" i="18"/>
  <c r="AA20" i="18" s="1"/>
  <c r="Z20" i="18" s="1"/>
  <c r="Z18" i="16"/>
  <c r="A22" i="16"/>
  <c r="B22" i="16" s="1"/>
  <c r="N21" i="16"/>
  <c r="AA21" i="16" s="1"/>
  <c r="Z21" i="16" s="1"/>
  <c r="B20" i="20" l="1"/>
  <c r="N20" i="20" s="1"/>
  <c r="AA20" i="20" s="1"/>
  <c r="Z20" i="20" s="1"/>
  <c r="A21" i="20"/>
  <c r="B20" i="19"/>
  <c r="N20" i="19" s="1"/>
  <c r="AA20" i="19" s="1"/>
  <c r="Z20" i="19" s="1"/>
  <c r="A21" i="19"/>
  <c r="B20" i="26"/>
  <c r="N20" i="26" s="1"/>
  <c r="AA20" i="26" s="1"/>
  <c r="Z20" i="26" s="1"/>
  <c r="A21" i="26"/>
  <c r="B20" i="25"/>
  <c r="N20" i="25" s="1"/>
  <c r="AA20" i="25" s="1"/>
  <c r="Z20" i="25" s="1"/>
  <c r="A21" i="25"/>
  <c r="B20" i="24"/>
  <c r="N20" i="24" s="1"/>
  <c r="AA20" i="24" s="1"/>
  <c r="Z20" i="24" s="1"/>
  <c r="A21" i="24"/>
  <c r="B20" i="23"/>
  <c r="N20" i="23" s="1"/>
  <c r="AA20" i="23" s="1"/>
  <c r="Z20" i="23" s="1"/>
  <c r="A21" i="23"/>
  <c r="B20" i="21"/>
  <c r="N20" i="21" s="1"/>
  <c r="AA20" i="21" s="1"/>
  <c r="Z20" i="21" s="1"/>
  <c r="A21" i="21"/>
  <c r="B20" i="17"/>
  <c r="N20" i="17" s="1"/>
  <c r="AA20" i="17" s="1"/>
  <c r="Z20" i="17" s="1"/>
  <c r="A21" i="17"/>
  <c r="B20" i="14"/>
  <c r="N20" i="14" s="1"/>
  <c r="AA20" i="14" s="1"/>
  <c r="Z20" i="14" s="1"/>
  <c r="A21" i="14"/>
  <c r="A23" i="22"/>
  <c r="B23" i="22" s="1"/>
  <c r="N22" i="22"/>
  <c r="AA22" i="22" s="1"/>
  <c r="Z22" i="22" s="1"/>
  <c r="A22" i="18"/>
  <c r="B22" i="18" s="1"/>
  <c r="N21" i="18"/>
  <c r="AA21" i="18" s="1"/>
  <c r="Z21" i="18" s="1"/>
  <c r="A23" i="16"/>
  <c r="B23" i="16" s="1"/>
  <c r="N22" i="16"/>
  <c r="AA22" i="16" s="1"/>
  <c r="Z22" i="16" s="1"/>
  <c r="B21" i="20" l="1"/>
  <c r="N21" i="20" s="1"/>
  <c r="AA21" i="20" s="1"/>
  <c r="Z21" i="20" s="1"/>
  <c r="A22" i="20"/>
  <c r="B21" i="19"/>
  <c r="N21" i="19" s="1"/>
  <c r="AA21" i="19" s="1"/>
  <c r="Z21" i="19" s="1"/>
  <c r="A22" i="19"/>
  <c r="B21" i="26"/>
  <c r="N21" i="26" s="1"/>
  <c r="AA21" i="26" s="1"/>
  <c r="Z21" i="26" s="1"/>
  <c r="A22" i="26"/>
  <c r="B21" i="25"/>
  <c r="N21" i="25" s="1"/>
  <c r="AA21" i="25" s="1"/>
  <c r="Z21" i="25" s="1"/>
  <c r="A22" i="25"/>
  <c r="B21" i="24"/>
  <c r="N21" i="24" s="1"/>
  <c r="AA21" i="24" s="1"/>
  <c r="Z21" i="24" s="1"/>
  <c r="A22" i="24"/>
  <c r="B21" i="23"/>
  <c r="N21" i="23" s="1"/>
  <c r="AA21" i="23" s="1"/>
  <c r="Z21" i="23" s="1"/>
  <c r="A22" i="23"/>
  <c r="B21" i="21"/>
  <c r="N21" i="21" s="1"/>
  <c r="AA21" i="21" s="1"/>
  <c r="Z21" i="21" s="1"/>
  <c r="A22" i="21"/>
  <c r="B21" i="17"/>
  <c r="N21" i="17" s="1"/>
  <c r="AA21" i="17" s="1"/>
  <c r="Z21" i="17" s="1"/>
  <c r="A22" i="17"/>
  <c r="B21" i="14"/>
  <c r="N21" i="14" s="1"/>
  <c r="AA21" i="14" s="1"/>
  <c r="Z21" i="14" s="1"/>
  <c r="A22" i="14"/>
  <c r="A24" i="22"/>
  <c r="B24" i="22" s="1"/>
  <c r="N23" i="22"/>
  <c r="AA23" i="22" s="1"/>
  <c r="Z23" i="22" s="1"/>
  <c r="A23" i="18"/>
  <c r="B23" i="18" s="1"/>
  <c r="N22" i="18"/>
  <c r="AA22" i="18" s="1"/>
  <c r="Z22" i="18" s="1"/>
  <c r="A24" i="16"/>
  <c r="B24" i="16" s="1"/>
  <c r="N23" i="16"/>
  <c r="AA23" i="16" s="1"/>
  <c r="Z23" i="16" s="1"/>
  <c r="B22" i="20" l="1"/>
  <c r="N22" i="20" s="1"/>
  <c r="AA22" i="20" s="1"/>
  <c r="Z22" i="20" s="1"/>
  <c r="A23" i="20"/>
  <c r="B22" i="19"/>
  <c r="N22" i="19" s="1"/>
  <c r="AA22" i="19" s="1"/>
  <c r="Z22" i="19" s="1"/>
  <c r="A23" i="19"/>
  <c r="B22" i="26"/>
  <c r="N22" i="26" s="1"/>
  <c r="AA22" i="26" s="1"/>
  <c r="Z22" i="26" s="1"/>
  <c r="A23" i="26"/>
  <c r="B22" i="25"/>
  <c r="N22" i="25" s="1"/>
  <c r="AA22" i="25" s="1"/>
  <c r="Z22" i="25" s="1"/>
  <c r="A23" i="25"/>
  <c r="B22" i="24"/>
  <c r="N22" i="24" s="1"/>
  <c r="AA22" i="24" s="1"/>
  <c r="Z22" i="24" s="1"/>
  <c r="A23" i="24"/>
  <c r="B22" i="23"/>
  <c r="N22" i="23" s="1"/>
  <c r="AA22" i="23" s="1"/>
  <c r="Z22" i="23" s="1"/>
  <c r="A23" i="23"/>
  <c r="B22" i="21"/>
  <c r="N22" i="21" s="1"/>
  <c r="AA22" i="21" s="1"/>
  <c r="Z22" i="21" s="1"/>
  <c r="A23" i="21"/>
  <c r="B22" i="17"/>
  <c r="N22" i="17" s="1"/>
  <c r="AA22" i="17" s="1"/>
  <c r="Z22" i="17" s="1"/>
  <c r="A23" i="17"/>
  <c r="B22" i="14"/>
  <c r="N22" i="14" s="1"/>
  <c r="AA22" i="14" s="1"/>
  <c r="Z22" i="14" s="1"/>
  <c r="A23" i="14"/>
  <c r="A25" i="22"/>
  <c r="B25" i="22" s="1"/>
  <c r="N24" i="22"/>
  <c r="AA24" i="22" s="1"/>
  <c r="Z24" i="22" s="1"/>
  <c r="A24" i="18"/>
  <c r="B24" i="18" s="1"/>
  <c r="N23" i="18"/>
  <c r="AA23" i="18" s="1"/>
  <c r="Z23" i="18" s="1"/>
  <c r="A25" i="16"/>
  <c r="B25" i="16" s="1"/>
  <c r="N24" i="16"/>
  <c r="AA24" i="16" s="1"/>
  <c r="Z24" i="16" s="1"/>
  <c r="B23" i="20" l="1"/>
  <c r="N23" i="20" s="1"/>
  <c r="AA23" i="20" s="1"/>
  <c r="Z23" i="20" s="1"/>
  <c r="A24" i="20"/>
  <c r="B23" i="19"/>
  <c r="N23" i="19" s="1"/>
  <c r="AA23" i="19" s="1"/>
  <c r="Z23" i="19" s="1"/>
  <c r="A24" i="19"/>
  <c r="B23" i="26"/>
  <c r="N23" i="26" s="1"/>
  <c r="AA23" i="26" s="1"/>
  <c r="Z23" i="26" s="1"/>
  <c r="A24" i="26"/>
  <c r="B23" i="25"/>
  <c r="N23" i="25" s="1"/>
  <c r="AA23" i="25" s="1"/>
  <c r="Z23" i="25" s="1"/>
  <c r="A24" i="25"/>
  <c r="B23" i="24"/>
  <c r="N23" i="24" s="1"/>
  <c r="AA23" i="24" s="1"/>
  <c r="Z23" i="24" s="1"/>
  <c r="A24" i="24"/>
  <c r="B23" i="23"/>
  <c r="N23" i="23" s="1"/>
  <c r="AA23" i="23" s="1"/>
  <c r="Z23" i="23" s="1"/>
  <c r="A24" i="23"/>
  <c r="A24" i="21"/>
  <c r="B23" i="21"/>
  <c r="N23" i="21" s="1"/>
  <c r="AA23" i="21" s="1"/>
  <c r="Z23" i="21" s="1"/>
  <c r="B23" i="17"/>
  <c r="N23" i="17" s="1"/>
  <c r="AA23" i="17" s="1"/>
  <c r="Z23" i="17" s="1"/>
  <c r="A24" i="17"/>
  <c r="B23" i="14"/>
  <c r="N23" i="14" s="1"/>
  <c r="AA23" i="14" s="1"/>
  <c r="Z23" i="14" s="1"/>
  <c r="A24" i="14"/>
  <c r="N25" i="22"/>
  <c r="AA25" i="22" s="1"/>
  <c r="Z25" i="22" s="1"/>
  <c r="A26" i="22"/>
  <c r="B26" i="22" s="1"/>
  <c r="A25" i="18"/>
  <c r="B25" i="18" s="1"/>
  <c r="N24" i="18"/>
  <c r="AA24" i="18" s="1"/>
  <c r="Z24" i="18" s="1"/>
  <c r="A26" i="16"/>
  <c r="B26" i="16" s="1"/>
  <c r="N25" i="16"/>
  <c r="AA25" i="16" s="1"/>
  <c r="Z25" i="16" s="1"/>
  <c r="B24" i="20" l="1"/>
  <c r="N24" i="20" s="1"/>
  <c r="AA24" i="20" s="1"/>
  <c r="Z24" i="20" s="1"/>
  <c r="A25" i="20"/>
  <c r="B24" i="19"/>
  <c r="N24" i="19" s="1"/>
  <c r="AA24" i="19" s="1"/>
  <c r="Z24" i="19" s="1"/>
  <c r="A25" i="19"/>
  <c r="B24" i="26"/>
  <c r="N24" i="26" s="1"/>
  <c r="AA24" i="26" s="1"/>
  <c r="Z24" i="26" s="1"/>
  <c r="A25" i="26"/>
  <c r="B24" i="25"/>
  <c r="N24" i="25" s="1"/>
  <c r="AA24" i="25" s="1"/>
  <c r="Z24" i="25" s="1"/>
  <c r="A25" i="25"/>
  <c r="B24" i="24"/>
  <c r="N24" i="24" s="1"/>
  <c r="AA24" i="24" s="1"/>
  <c r="Z24" i="24" s="1"/>
  <c r="A25" i="24"/>
  <c r="B24" i="23"/>
  <c r="N24" i="23" s="1"/>
  <c r="AA24" i="23" s="1"/>
  <c r="Z24" i="23" s="1"/>
  <c r="A25" i="23"/>
  <c r="B24" i="21"/>
  <c r="N24" i="21" s="1"/>
  <c r="AA24" i="21" s="1"/>
  <c r="Z24" i="21" s="1"/>
  <c r="A25" i="21"/>
  <c r="B24" i="17"/>
  <c r="N24" i="17" s="1"/>
  <c r="AA24" i="17" s="1"/>
  <c r="Z24" i="17" s="1"/>
  <c r="A25" i="17"/>
  <c r="B24" i="14"/>
  <c r="N24" i="14" s="1"/>
  <c r="AA24" i="14" s="1"/>
  <c r="Z24" i="14" s="1"/>
  <c r="A25" i="14"/>
  <c r="A27" i="22"/>
  <c r="B27" i="22" s="1"/>
  <c r="N26" i="22"/>
  <c r="AA26" i="22" s="1"/>
  <c r="Z26" i="22" s="1"/>
  <c r="A26" i="18"/>
  <c r="B26" i="18" s="1"/>
  <c r="N25" i="18"/>
  <c r="AA25" i="18" s="1"/>
  <c r="Z25" i="18" s="1"/>
  <c r="A27" i="16"/>
  <c r="B27" i="16" s="1"/>
  <c r="N26" i="16"/>
  <c r="AA26" i="16" s="1"/>
  <c r="Z26" i="16" s="1"/>
  <c r="B25" i="20" l="1"/>
  <c r="N25" i="20" s="1"/>
  <c r="AA25" i="20" s="1"/>
  <c r="Z25" i="20" s="1"/>
  <c r="A26" i="20"/>
  <c r="B25" i="19"/>
  <c r="N25" i="19" s="1"/>
  <c r="AA25" i="19" s="1"/>
  <c r="Z25" i="19" s="1"/>
  <c r="A26" i="19"/>
  <c r="B25" i="26"/>
  <c r="N25" i="26" s="1"/>
  <c r="AA25" i="26" s="1"/>
  <c r="Z25" i="26" s="1"/>
  <c r="A26" i="26"/>
  <c r="B25" i="25"/>
  <c r="N25" i="25" s="1"/>
  <c r="AA25" i="25" s="1"/>
  <c r="Z25" i="25" s="1"/>
  <c r="A26" i="25"/>
  <c r="B25" i="24"/>
  <c r="N25" i="24" s="1"/>
  <c r="AA25" i="24" s="1"/>
  <c r="Z25" i="24" s="1"/>
  <c r="A26" i="24"/>
  <c r="B25" i="23"/>
  <c r="N25" i="23" s="1"/>
  <c r="AA25" i="23" s="1"/>
  <c r="Z25" i="23" s="1"/>
  <c r="A26" i="23"/>
  <c r="B25" i="21"/>
  <c r="N25" i="21" s="1"/>
  <c r="AA25" i="21" s="1"/>
  <c r="Z25" i="21" s="1"/>
  <c r="A26" i="21"/>
  <c r="B25" i="17"/>
  <c r="N25" i="17" s="1"/>
  <c r="AA25" i="17" s="1"/>
  <c r="Z25" i="17" s="1"/>
  <c r="A26" i="17"/>
  <c r="B25" i="14"/>
  <c r="N25" i="14" s="1"/>
  <c r="AA25" i="14" s="1"/>
  <c r="Z25" i="14" s="1"/>
  <c r="A26" i="14"/>
  <c r="A28" i="22"/>
  <c r="B28" i="22" s="1"/>
  <c r="N27" i="22"/>
  <c r="AA27" i="22" s="1"/>
  <c r="Z27" i="22" s="1"/>
  <c r="A27" i="18"/>
  <c r="B27" i="18" s="1"/>
  <c r="N26" i="18"/>
  <c r="AA26" i="18" s="1"/>
  <c r="Z26" i="18" s="1"/>
  <c r="A28" i="16"/>
  <c r="B28" i="16" s="1"/>
  <c r="N27" i="16"/>
  <c r="AA27" i="16" s="1"/>
  <c r="Z27" i="16" s="1"/>
  <c r="B26" i="20" l="1"/>
  <c r="N26" i="20" s="1"/>
  <c r="AA26" i="20" s="1"/>
  <c r="Z26" i="20" s="1"/>
  <c r="A27" i="20"/>
  <c r="B26" i="19"/>
  <c r="N26" i="19" s="1"/>
  <c r="AA26" i="19" s="1"/>
  <c r="Z26" i="19" s="1"/>
  <c r="A27" i="19"/>
  <c r="B26" i="26"/>
  <c r="N26" i="26" s="1"/>
  <c r="AA26" i="26" s="1"/>
  <c r="Z26" i="26" s="1"/>
  <c r="A27" i="26"/>
  <c r="B26" i="25"/>
  <c r="N26" i="25" s="1"/>
  <c r="AA26" i="25" s="1"/>
  <c r="Z26" i="25" s="1"/>
  <c r="A27" i="25"/>
  <c r="B26" i="24"/>
  <c r="N26" i="24" s="1"/>
  <c r="AA26" i="24" s="1"/>
  <c r="Z26" i="24" s="1"/>
  <c r="A27" i="24"/>
  <c r="B26" i="23"/>
  <c r="N26" i="23" s="1"/>
  <c r="AA26" i="23" s="1"/>
  <c r="Z26" i="23" s="1"/>
  <c r="A27" i="23"/>
  <c r="B26" i="21"/>
  <c r="N26" i="21" s="1"/>
  <c r="AA26" i="21" s="1"/>
  <c r="Z26" i="21" s="1"/>
  <c r="A27" i="21"/>
  <c r="B26" i="17"/>
  <c r="N26" i="17" s="1"/>
  <c r="AA26" i="17" s="1"/>
  <c r="Z26" i="17" s="1"/>
  <c r="A27" i="17"/>
  <c r="B26" i="14"/>
  <c r="N26" i="14" s="1"/>
  <c r="AA26" i="14" s="1"/>
  <c r="Z26" i="14" s="1"/>
  <c r="A27" i="14"/>
  <c r="A29" i="22"/>
  <c r="B29" i="22" s="1"/>
  <c r="N28" i="22"/>
  <c r="AA28" i="22" s="1"/>
  <c r="Z28" i="22" s="1"/>
  <c r="A28" i="18"/>
  <c r="B28" i="18" s="1"/>
  <c r="N27" i="18"/>
  <c r="AA27" i="18" s="1"/>
  <c r="Z27" i="18" s="1"/>
  <c r="A29" i="16"/>
  <c r="B29" i="16" s="1"/>
  <c r="N28" i="16"/>
  <c r="AA28" i="16" s="1"/>
  <c r="Z28" i="16" s="1"/>
  <c r="B27" i="20" l="1"/>
  <c r="N27" i="20" s="1"/>
  <c r="AA27" i="20" s="1"/>
  <c r="Z27" i="20" s="1"/>
  <c r="A28" i="20"/>
  <c r="B27" i="19"/>
  <c r="N27" i="19" s="1"/>
  <c r="AA27" i="19" s="1"/>
  <c r="Z27" i="19" s="1"/>
  <c r="A28" i="19"/>
  <c r="B27" i="26"/>
  <c r="N27" i="26" s="1"/>
  <c r="AA27" i="26" s="1"/>
  <c r="Z27" i="26" s="1"/>
  <c r="A28" i="26"/>
  <c r="B27" i="25"/>
  <c r="N27" i="25" s="1"/>
  <c r="AA27" i="25" s="1"/>
  <c r="Z27" i="25" s="1"/>
  <c r="A28" i="25"/>
  <c r="B27" i="24"/>
  <c r="N27" i="24" s="1"/>
  <c r="AA27" i="24" s="1"/>
  <c r="Z27" i="24" s="1"/>
  <c r="A28" i="24"/>
  <c r="B27" i="23"/>
  <c r="N27" i="23" s="1"/>
  <c r="AA27" i="23" s="1"/>
  <c r="Z27" i="23" s="1"/>
  <c r="A28" i="23"/>
  <c r="B27" i="21"/>
  <c r="N27" i="21" s="1"/>
  <c r="AA27" i="21" s="1"/>
  <c r="Z27" i="21" s="1"/>
  <c r="A28" i="21"/>
  <c r="B27" i="17"/>
  <c r="N27" i="17" s="1"/>
  <c r="AA27" i="17" s="1"/>
  <c r="Z27" i="17" s="1"/>
  <c r="A28" i="17"/>
  <c r="B27" i="14"/>
  <c r="N27" i="14" s="1"/>
  <c r="AA27" i="14" s="1"/>
  <c r="Z27" i="14" s="1"/>
  <c r="A28" i="14"/>
  <c r="A30" i="22"/>
  <c r="B30" i="22" s="1"/>
  <c r="N29" i="22"/>
  <c r="AA29" i="22" s="1"/>
  <c r="Z29" i="22" s="1"/>
  <c r="A29" i="18"/>
  <c r="B29" i="18" s="1"/>
  <c r="N28" i="18"/>
  <c r="AA28" i="18" s="1"/>
  <c r="Z28" i="18" s="1"/>
  <c r="A30" i="16"/>
  <c r="B30" i="16" s="1"/>
  <c r="N29" i="16"/>
  <c r="AA29" i="16" s="1"/>
  <c r="Z29" i="16" s="1"/>
  <c r="B28" i="20" l="1"/>
  <c r="N28" i="20" s="1"/>
  <c r="AA28" i="20" s="1"/>
  <c r="Z28" i="20" s="1"/>
  <c r="A29" i="20"/>
  <c r="B28" i="19"/>
  <c r="N28" i="19" s="1"/>
  <c r="AA28" i="19" s="1"/>
  <c r="Z28" i="19" s="1"/>
  <c r="A29" i="19"/>
  <c r="B28" i="26"/>
  <c r="N28" i="26" s="1"/>
  <c r="AA28" i="26" s="1"/>
  <c r="Z28" i="26" s="1"/>
  <c r="A29" i="26"/>
  <c r="B28" i="25"/>
  <c r="N28" i="25" s="1"/>
  <c r="AA28" i="25" s="1"/>
  <c r="Z28" i="25" s="1"/>
  <c r="A29" i="25"/>
  <c r="B28" i="24"/>
  <c r="N28" i="24" s="1"/>
  <c r="AA28" i="24" s="1"/>
  <c r="Z28" i="24" s="1"/>
  <c r="A29" i="24"/>
  <c r="B28" i="23"/>
  <c r="N28" i="23" s="1"/>
  <c r="AA28" i="23" s="1"/>
  <c r="Z28" i="23" s="1"/>
  <c r="A29" i="23"/>
  <c r="B28" i="21"/>
  <c r="N28" i="21" s="1"/>
  <c r="AA28" i="21" s="1"/>
  <c r="Z28" i="21" s="1"/>
  <c r="A29" i="21"/>
  <c r="B28" i="17"/>
  <c r="N28" i="17" s="1"/>
  <c r="AA28" i="17" s="1"/>
  <c r="Z28" i="17" s="1"/>
  <c r="A29" i="17"/>
  <c r="B28" i="14"/>
  <c r="N28" i="14" s="1"/>
  <c r="AA28" i="14" s="1"/>
  <c r="Z28" i="14" s="1"/>
  <c r="A29" i="14"/>
  <c r="A31" i="22"/>
  <c r="B31" i="22" s="1"/>
  <c r="N30" i="22"/>
  <c r="AA30" i="22" s="1"/>
  <c r="Z30" i="22" s="1"/>
  <c r="A30" i="18"/>
  <c r="B30" i="18" s="1"/>
  <c r="N29" i="18"/>
  <c r="AA29" i="18" s="1"/>
  <c r="Z29" i="18" s="1"/>
  <c r="A31" i="16"/>
  <c r="B31" i="16" s="1"/>
  <c r="N30" i="16"/>
  <c r="AA30" i="16" s="1"/>
  <c r="Z30" i="16" s="1"/>
  <c r="B29" i="20" l="1"/>
  <c r="N29" i="20" s="1"/>
  <c r="AA29" i="20" s="1"/>
  <c r="Z29" i="20" s="1"/>
  <c r="A30" i="20"/>
  <c r="B29" i="19"/>
  <c r="N29" i="19" s="1"/>
  <c r="AA29" i="19" s="1"/>
  <c r="Z29" i="19" s="1"/>
  <c r="A30" i="19"/>
  <c r="B29" i="26"/>
  <c r="N29" i="26" s="1"/>
  <c r="AA29" i="26" s="1"/>
  <c r="Z29" i="26" s="1"/>
  <c r="A30" i="26"/>
  <c r="B29" i="25"/>
  <c r="N29" i="25" s="1"/>
  <c r="AA29" i="25" s="1"/>
  <c r="Z29" i="25" s="1"/>
  <c r="A30" i="25"/>
  <c r="B29" i="24"/>
  <c r="N29" i="24" s="1"/>
  <c r="AA29" i="24" s="1"/>
  <c r="Z29" i="24" s="1"/>
  <c r="A30" i="24"/>
  <c r="B29" i="23"/>
  <c r="N29" i="23" s="1"/>
  <c r="AA29" i="23" s="1"/>
  <c r="Z29" i="23" s="1"/>
  <c r="A30" i="23"/>
  <c r="B29" i="21"/>
  <c r="N29" i="21" s="1"/>
  <c r="AA29" i="21" s="1"/>
  <c r="Z29" i="21" s="1"/>
  <c r="A30" i="21"/>
  <c r="B29" i="17"/>
  <c r="N29" i="17" s="1"/>
  <c r="AA29" i="17" s="1"/>
  <c r="Z29" i="17" s="1"/>
  <c r="A30" i="17"/>
  <c r="B29" i="14"/>
  <c r="N29" i="14" s="1"/>
  <c r="AA29" i="14" s="1"/>
  <c r="Z29" i="14" s="1"/>
  <c r="A30" i="14"/>
  <c r="A32" i="22"/>
  <c r="B32" i="22" s="1"/>
  <c r="N31" i="22"/>
  <c r="AA31" i="22" s="1"/>
  <c r="Z31" i="22" s="1"/>
  <c r="A31" i="18"/>
  <c r="B31" i="18" s="1"/>
  <c r="N30" i="18"/>
  <c r="AA30" i="18" s="1"/>
  <c r="Z30" i="18" s="1"/>
  <c r="A32" i="16"/>
  <c r="B32" i="16" s="1"/>
  <c r="N31" i="16"/>
  <c r="AA31" i="16" s="1"/>
  <c r="Z31" i="16" s="1"/>
  <c r="B30" i="20" l="1"/>
  <c r="N30" i="20" s="1"/>
  <c r="AA30" i="20" s="1"/>
  <c r="Z30" i="20" s="1"/>
  <c r="A31" i="20"/>
  <c r="B30" i="19"/>
  <c r="N30" i="19" s="1"/>
  <c r="AA30" i="19" s="1"/>
  <c r="Z30" i="19" s="1"/>
  <c r="A31" i="19"/>
  <c r="B30" i="26"/>
  <c r="N30" i="26" s="1"/>
  <c r="AA30" i="26" s="1"/>
  <c r="Z30" i="26" s="1"/>
  <c r="A31" i="26"/>
  <c r="B30" i="25"/>
  <c r="N30" i="25" s="1"/>
  <c r="AA30" i="25" s="1"/>
  <c r="Z30" i="25" s="1"/>
  <c r="A31" i="25"/>
  <c r="B30" i="24"/>
  <c r="N30" i="24" s="1"/>
  <c r="AA30" i="24" s="1"/>
  <c r="Z30" i="24" s="1"/>
  <c r="A31" i="24"/>
  <c r="B30" i="23"/>
  <c r="N30" i="23" s="1"/>
  <c r="AA30" i="23" s="1"/>
  <c r="Z30" i="23" s="1"/>
  <c r="A31" i="23"/>
  <c r="B30" i="21"/>
  <c r="N30" i="21" s="1"/>
  <c r="AA30" i="21" s="1"/>
  <c r="Z30" i="21" s="1"/>
  <c r="A31" i="21"/>
  <c r="B30" i="17"/>
  <c r="N30" i="17" s="1"/>
  <c r="AA30" i="17" s="1"/>
  <c r="Z30" i="17" s="1"/>
  <c r="A31" i="17"/>
  <c r="B30" i="14"/>
  <c r="N30" i="14" s="1"/>
  <c r="AA30" i="14" s="1"/>
  <c r="Z30" i="14" s="1"/>
  <c r="A31" i="14"/>
  <c r="A33" i="22"/>
  <c r="B33" i="22" s="1"/>
  <c r="N32" i="22"/>
  <c r="AA32" i="22" s="1"/>
  <c r="Z32" i="22" s="1"/>
  <c r="A32" i="18"/>
  <c r="B32" i="18" s="1"/>
  <c r="N31" i="18"/>
  <c r="AA31" i="18" s="1"/>
  <c r="Z31" i="18" s="1"/>
  <c r="A33" i="16"/>
  <c r="B33" i="16" s="1"/>
  <c r="N32" i="16"/>
  <c r="AA32" i="16" s="1"/>
  <c r="Z32" i="16" s="1"/>
  <c r="B31" i="20" l="1"/>
  <c r="N31" i="20" s="1"/>
  <c r="AA31" i="20" s="1"/>
  <c r="Z31" i="20" s="1"/>
  <c r="A32" i="20"/>
  <c r="B31" i="19"/>
  <c r="N31" i="19" s="1"/>
  <c r="AA31" i="19" s="1"/>
  <c r="Z31" i="19" s="1"/>
  <c r="A32" i="19"/>
  <c r="B31" i="26"/>
  <c r="N31" i="26" s="1"/>
  <c r="AA31" i="26" s="1"/>
  <c r="Z31" i="26" s="1"/>
  <c r="A32" i="26"/>
  <c r="B31" i="25"/>
  <c r="N31" i="25" s="1"/>
  <c r="AA31" i="25" s="1"/>
  <c r="Z31" i="25" s="1"/>
  <c r="A32" i="25"/>
  <c r="B31" i="24"/>
  <c r="N31" i="24" s="1"/>
  <c r="AA31" i="24" s="1"/>
  <c r="Z31" i="24" s="1"/>
  <c r="A32" i="24"/>
  <c r="B31" i="23"/>
  <c r="N31" i="23" s="1"/>
  <c r="AA31" i="23" s="1"/>
  <c r="Z31" i="23" s="1"/>
  <c r="A32" i="23"/>
  <c r="B31" i="21"/>
  <c r="N31" i="21" s="1"/>
  <c r="AA31" i="21" s="1"/>
  <c r="Z31" i="21" s="1"/>
  <c r="A32" i="21"/>
  <c r="B31" i="17"/>
  <c r="N31" i="17" s="1"/>
  <c r="AA31" i="17" s="1"/>
  <c r="Z31" i="17" s="1"/>
  <c r="A32" i="17"/>
  <c r="B31" i="14"/>
  <c r="N31" i="14" s="1"/>
  <c r="AA31" i="14" s="1"/>
  <c r="Z31" i="14" s="1"/>
  <c r="A32" i="14"/>
  <c r="A34" i="22"/>
  <c r="B34" i="22" s="1"/>
  <c r="N33" i="22"/>
  <c r="AA33" i="22" s="1"/>
  <c r="Z33" i="22" s="1"/>
  <c r="A33" i="18"/>
  <c r="B33" i="18" s="1"/>
  <c r="N32" i="18"/>
  <c r="AA32" i="18" s="1"/>
  <c r="Z32" i="18" s="1"/>
  <c r="A34" i="16"/>
  <c r="B34" i="16" s="1"/>
  <c r="N33" i="16"/>
  <c r="AA33" i="16" s="1"/>
  <c r="Z33" i="16" s="1"/>
  <c r="B32" i="20" l="1"/>
  <c r="N32" i="20" s="1"/>
  <c r="AA32" i="20" s="1"/>
  <c r="Z32" i="20" s="1"/>
  <c r="A33" i="20"/>
  <c r="B32" i="19"/>
  <c r="N32" i="19" s="1"/>
  <c r="AA32" i="19" s="1"/>
  <c r="Z32" i="19" s="1"/>
  <c r="A33" i="19"/>
  <c r="B32" i="26"/>
  <c r="N32" i="26" s="1"/>
  <c r="AA32" i="26" s="1"/>
  <c r="Z32" i="26" s="1"/>
  <c r="A33" i="26"/>
  <c r="B32" i="25"/>
  <c r="N32" i="25" s="1"/>
  <c r="AA32" i="25" s="1"/>
  <c r="Z32" i="25" s="1"/>
  <c r="A33" i="25"/>
  <c r="B32" i="24"/>
  <c r="N32" i="24" s="1"/>
  <c r="AA32" i="24" s="1"/>
  <c r="Z32" i="24" s="1"/>
  <c r="A33" i="24"/>
  <c r="B32" i="23"/>
  <c r="N32" i="23" s="1"/>
  <c r="AA32" i="23" s="1"/>
  <c r="Z32" i="23" s="1"/>
  <c r="A33" i="23"/>
  <c r="B32" i="21"/>
  <c r="N32" i="21" s="1"/>
  <c r="AA32" i="21" s="1"/>
  <c r="Z32" i="21" s="1"/>
  <c r="A33" i="21"/>
  <c r="B32" i="17"/>
  <c r="N32" i="17" s="1"/>
  <c r="AA32" i="17" s="1"/>
  <c r="Z32" i="17" s="1"/>
  <c r="A33" i="17"/>
  <c r="B32" i="14"/>
  <c r="N32" i="14" s="1"/>
  <c r="AA32" i="14" s="1"/>
  <c r="Z32" i="14" s="1"/>
  <c r="A33" i="14"/>
  <c r="A35" i="22"/>
  <c r="B35" i="22" s="1"/>
  <c r="N34" i="22"/>
  <c r="AA34" i="22" s="1"/>
  <c r="Z34" i="22" s="1"/>
  <c r="A34" i="18"/>
  <c r="B34" i="18" s="1"/>
  <c r="N33" i="18"/>
  <c r="AA33" i="18" s="1"/>
  <c r="Z33" i="18" s="1"/>
  <c r="A35" i="16"/>
  <c r="B35" i="16" s="1"/>
  <c r="N34" i="16"/>
  <c r="AA34" i="16" s="1"/>
  <c r="Z34" i="16" s="1"/>
  <c r="B33" i="20" l="1"/>
  <c r="N33" i="20" s="1"/>
  <c r="AA33" i="20" s="1"/>
  <c r="Z33" i="20" s="1"/>
  <c r="A34" i="20"/>
  <c r="B33" i="19"/>
  <c r="N33" i="19" s="1"/>
  <c r="AA33" i="19" s="1"/>
  <c r="Z33" i="19" s="1"/>
  <c r="A34" i="19"/>
  <c r="B33" i="26"/>
  <c r="N33" i="26" s="1"/>
  <c r="AA33" i="26" s="1"/>
  <c r="Z33" i="26" s="1"/>
  <c r="A34" i="26"/>
  <c r="B33" i="25"/>
  <c r="N33" i="25" s="1"/>
  <c r="AA33" i="25" s="1"/>
  <c r="Z33" i="25" s="1"/>
  <c r="A34" i="25"/>
  <c r="B33" i="24"/>
  <c r="N33" i="24" s="1"/>
  <c r="AA33" i="24" s="1"/>
  <c r="Z33" i="24" s="1"/>
  <c r="A34" i="24"/>
  <c r="B33" i="23"/>
  <c r="N33" i="23" s="1"/>
  <c r="AA33" i="23" s="1"/>
  <c r="Z33" i="23" s="1"/>
  <c r="A34" i="23"/>
  <c r="B33" i="21"/>
  <c r="N33" i="21" s="1"/>
  <c r="AA33" i="21" s="1"/>
  <c r="Z33" i="21" s="1"/>
  <c r="A34" i="21"/>
  <c r="B33" i="17"/>
  <c r="N33" i="17" s="1"/>
  <c r="AA33" i="17" s="1"/>
  <c r="Z33" i="17" s="1"/>
  <c r="A34" i="17"/>
  <c r="B33" i="14"/>
  <c r="N33" i="14" s="1"/>
  <c r="AA33" i="14" s="1"/>
  <c r="Z33" i="14" s="1"/>
  <c r="A34" i="14"/>
  <c r="A36" i="22"/>
  <c r="B36" i="22" s="1"/>
  <c r="N35" i="22"/>
  <c r="AA35" i="22" s="1"/>
  <c r="Z35" i="22" s="1"/>
  <c r="A35" i="18"/>
  <c r="B35" i="18" s="1"/>
  <c r="N34" i="18"/>
  <c r="AA34" i="18" s="1"/>
  <c r="Z34" i="18" s="1"/>
  <c r="A36" i="16"/>
  <c r="B36" i="16" s="1"/>
  <c r="N35" i="16"/>
  <c r="AA35" i="16" s="1"/>
  <c r="Z35" i="16" s="1"/>
  <c r="B34" i="20" l="1"/>
  <c r="N34" i="20" s="1"/>
  <c r="AA34" i="20" s="1"/>
  <c r="Z34" i="20" s="1"/>
  <c r="A35" i="20"/>
  <c r="B34" i="19"/>
  <c r="N34" i="19" s="1"/>
  <c r="AA34" i="19" s="1"/>
  <c r="Z34" i="19" s="1"/>
  <c r="A35" i="19"/>
  <c r="B34" i="26"/>
  <c r="N34" i="26" s="1"/>
  <c r="AA34" i="26" s="1"/>
  <c r="Z34" i="26" s="1"/>
  <c r="A35" i="26"/>
  <c r="B34" i="25"/>
  <c r="N34" i="25" s="1"/>
  <c r="AA34" i="25" s="1"/>
  <c r="Z34" i="25" s="1"/>
  <c r="A35" i="25"/>
  <c r="B34" i="24"/>
  <c r="N34" i="24" s="1"/>
  <c r="AA34" i="24" s="1"/>
  <c r="Z34" i="24" s="1"/>
  <c r="A35" i="24"/>
  <c r="B34" i="23"/>
  <c r="N34" i="23" s="1"/>
  <c r="AA34" i="23" s="1"/>
  <c r="Z34" i="23" s="1"/>
  <c r="A35" i="23"/>
  <c r="B34" i="21"/>
  <c r="N34" i="21" s="1"/>
  <c r="AA34" i="21" s="1"/>
  <c r="Z34" i="21" s="1"/>
  <c r="A35" i="21"/>
  <c r="B34" i="17"/>
  <c r="N34" i="17" s="1"/>
  <c r="AA34" i="17" s="1"/>
  <c r="Z34" i="17" s="1"/>
  <c r="A35" i="17"/>
  <c r="B34" i="14"/>
  <c r="N34" i="14" s="1"/>
  <c r="AA34" i="14" s="1"/>
  <c r="Z34" i="14" s="1"/>
  <c r="A35" i="14"/>
  <c r="A37" i="22"/>
  <c r="B37" i="22" s="1"/>
  <c r="N36" i="22"/>
  <c r="AA36" i="22" s="1"/>
  <c r="Z36" i="22" s="1"/>
  <c r="A36" i="18"/>
  <c r="B36" i="18" s="1"/>
  <c r="N35" i="18"/>
  <c r="AA35" i="18" s="1"/>
  <c r="Z35" i="18" s="1"/>
  <c r="A37" i="16"/>
  <c r="N36" i="16"/>
  <c r="AA36" i="16" s="1"/>
  <c r="Z36" i="16" s="1"/>
  <c r="B35" i="20" l="1"/>
  <c r="N35" i="20" s="1"/>
  <c r="AA35" i="20" s="1"/>
  <c r="Z35" i="20" s="1"/>
  <c r="A36" i="20"/>
  <c r="B35" i="19"/>
  <c r="N35" i="19" s="1"/>
  <c r="AA35" i="19" s="1"/>
  <c r="Z35" i="19" s="1"/>
  <c r="A36" i="19"/>
  <c r="B35" i="26"/>
  <c r="N35" i="26" s="1"/>
  <c r="AA35" i="26" s="1"/>
  <c r="Z35" i="26" s="1"/>
  <c r="A36" i="26"/>
  <c r="B35" i="25"/>
  <c r="N35" i="25" s="1"/>
  <c r="AA35" i="25" s="1"/>
  <c r="Z35" i="25" s="1"/>
  <c r="A36" i="25"/>
  <c r="B35" i="24"/>
  <c r="N35" i="24" s="1"/>
  <c r="AA35" i="24" s="1"/>
  <c r="Z35" i="24" s="1"/>
  <c r="A36" i="24"/>
  <c r="B35" i="23"/>
  <c r="N35" i="23" s="1"/>
  <c r="AA35" i="23" s="1"/>
  <c r="Z35" i="23" s="1"/>
  <c r="A36" i="23"/>
  <c r="B35" i="21"/>
  <c r="N35" i="21" s="1"/>
  <c r="AA35" i="21" s="1"/>
  <c r="Z35" i="21" s="1"/>
  <c r="A36" i="21"/>
  <c r="B35" i="17"/>
  <c r="N35" i="17" s="1"/>
  <c r="AA35" i="17" s="1"/>
  <c r="Z35" i="17" s="1"/>
  <c r="A36" i="17"/>
  <c r="B37" i="16"/>
  <c r="N37" i="16" s="1"/>
  <c r="AA37" i="16" s="1"/>
  <c r="Z37" i="16" s="1"/>
  <c r="B35" i="14"/>
  <c r="N35" i="14" s="1"/>
  <c r="AA35" i="14" s="1"/>
  <c r="Z35" i="14" s="1"/>
  <c r="A36" i="14"/>
  <c r="A40" i="22"/>
  <c r="B40" i="22" s="1"/>
  <c r="N37" i="22"/>
  <c r="AA37" i="22" s="1"/>
  <c r="Z37" i="22" s="1"/>
  <c r="A39" i="22"/>
  <c r="A38" i="22"/>
  <c r="A37" i="18"/>
  <c r="B37" i="18" s="1"/>
  <c r="N36" i="18"/>
  <c r="AA36" i="18" s="1"/>
  <c r="Z36" i="18" s="1"/>
  <c r="B36" i="20" l="1"/>
  <c r="N36" i="20" s="1"/>
  <c r="AA36" i="20" s="1"/>
  <c r="Z36" i="20" s="1"/>
  <c r="A37" i="20"/>
  <c r="B36" i="19"/>
  <c r="N36" i="19" s="1"/>
  <c r="AA36" i="19" s="1"/>
  <c r="Z36" i="19" s="1"/>
  <c r="A37" i="19"/>
  <c r="B36" i="26"/>
  <c r="N36" i="26" s="1"/>
  <c r="AA36" i="26" s="1"/>
  <c r="Z36" i="26" s="1"/>
  <c r="A37" i="26"/>
  <c r="B36" i="25"/>
  <c r="N36" i="25" s="1"/>
  <c r="AA36" i="25" s="1"/>
  <c r="Z36" i="25" s="1"/>
  <c r="A37" i="25"/>
  <c r="B36" i="24"/>
  <c r="N36" i="24" s="1"/>
  <c r="AA36" i="24" s="1"/>
  <c r="Z36" i="24" s="1"/>
  <c r="A37" i="24"/>
  <c r="B36" i="23"/>
  <c r="N36" i="23" s="1"/>
  <c r="AA36" i="23" s="1"/>
  <c r="Z36" i="23" s="1"/>
  <c r="A37" i="23"/>
  <c r="B39" i="22"/>
  <c r="N39" i="22" s="1"/>
  <c r="AA39" i="22" s="1"/>
  <c r="Z39" i="22" s="1"/>
  <c r="B38" i="22"/>
  <c r="N38" i="22" s="1"/>
  <c r="AA38" i="22" s="1"/>
  <c r="Z38" i="22" s="1"/>
  <c r="B36" i="21"/>
  <c r="N36" i="21" s="1"/>
  <c r="AA36" i="21" s="1"/>
  <c r="Z36" i="21" s="1"/>
  <c r="A37" i="21"/>
  <c r="B36" i="17"/>
  <c r="N36" i="17" s="1"/>
  <c r="AA36" i="17" s="1"/>
  <c r="Z36" i="17" s="1"/>
  <c r="A37" i="17"/>
  <c r="B38" i="16"/>
  <c r="N38" i="16" s="1"/>
  <c r="AA38" i="16" s="1"/>
  <c r="Z38" i="16" s="1"/>
  <c r="B36" i="14"/>
  <c r="N36" i="14" s="1"/>
  <c r="AA36" i="14" s="1"/>
  <c r="Z36" i="14" s="1"/>
  <c r="A37" i="14"/>
  <c r="N40" i="22"/>
  <c r="A40" i="18"/>
  <c r="B40" i="18" s="1"/>
  <c r="A39" i="18"/>
  <c r="A38" i="18"/>
  <c r="N37" i="18"/>
  <c r="AA37" i="18" s="1"/>
  <c r="Z37" i="18" s="1"/>
  <c r="B37" i="20" l="1"/>
  <c r="N37" i="20" s="1"/>
  <c r="AA37" i="20" s="1"/>
  <c r="Z37" i="20" s="1"/>
  <c r="A39" i="20"/>
  <c r="B39" i="20" s="1"/>
  <c r="N39" i="20" s="1"/>
  <c r="AA39" i="20" s="1"/>
  <c r="Z39" i="20" s="1"/>
  <c r="A38" i="20"/>
  <c r="B38" i="20" s="1"/>
  <c r="N38" i="20" s="1"/>
  <c r="AA38" i="20" s="1"/>
  <c r="Z38" i="20" s="1"/>
  <c r="A40" i="20"/>
  <c r="B40" i="20" s="1"/>
  <c r="N40" i="20" s="1"/>
  <c r="AA40" i="20" s="1"/>
  <c r="A40" i="19"/>
  <c r="B40" i="19" s="1"/>
  <c r="N40" i="19" s="1"/>
  <c r="AA40" i="19" s="1"/>
  <c r="B37" i="19"/>
  <c r="N37" i="19" s="1"/>
  <c r="AA37" i="19" s="1"/>
  <c r="Z37" i="19" s="1"/>
  <c r="A39" i="19"/>
  <c r="B39" i="19" s="1"/>
  <c r="N39" i="19" s="1"/>
  <c r="AA39" i="19" s="1"/>
  <c r="Z39" i="19" s="1"/>
  <c r="A38" i="19"/>
  <c r="B38" i="19" s="1"/>
  <c r="N38" i="19" s="1"/>
  <c r="AA38" i="19" s="1"/>
  <c r="Z38" i="19" s="1"/>
  <c r="B37" i="26"/>
  <c r="N37" i="26" s="1"/>
  <c r="AA37" i="26" s="1"/>
  <c r="Z37" i="26" s="1"/>
  <c r="A38" i="26"/>
  <c r="A40" i="26"/>
  <c r="B40" i="26" s="1"/>
  <c r="N40" i="26" s="1"/>
  <c r="AA40" i="26" s="1"/>
  <c r="A39" i="26"/>
  <c r="B37" i="25"/>
  <c r="N37" i="25" s="1"/>
  <c r="AA37" i="25" s="1"/>
  <c r="Z37" i="25" s="1"/>
  <c r="A40" i="25"/>
  <c r="B40" i="25" s="1"/>
  <c r="N40" i="25" s="1"/>
  <c r="AA40" i="25" s="1"/>
  <c r="A39" i="25"/>
  <c r="A38" i="25"/>
  <c r="B37" i="24"/>
  <c r="N37" i="24" s="1"/>
  <c r="AA37" i="24" s="1"/>
  <c r="Z37" i="24" s="1"/>
  <c r="A38" i="24"/>
  <c r="A40" i="24"/>
  <c r="B40" i="24" s="1"/>
  <c r="N40" i="24" s="1"/>
  <c r="AA40" i="24" s="1"/>
  <c r="A39" i="24"/>
  <c r="B37" i="23"/>
  <c r="N37" i="23" s="1"/>
  <c r="AA37" i="23" s="1"/>
  <c r="Z37" i="23" s="1"/>
  <c r="A40" i="23"/>
  <c r="B40" i="23" s="1"/>
  <c r="N40" i="23" s="1"/>
  <c r="AA40" i="23" s="1"/>
  <c r="A39" i="23"/>
  <c r="A38" i="23"/>
  <c r="M10" i="22"/>
  <c r="B37" i="21"/>
  <c r="N37" i="21" s="1"/>
  <c r="AA37" i="21" s="1"/>
  <c r="Z37" i="21" s="1"/>
  <c r="A38" i="21"/>
  <c r="A40" i="21"/>
  <c r="B40" i="21" s="1"/>
  <c r="N40" i="21" s="1"/>
  <c r="AA40" i="21" s="1"/>
  <c r="A39" i="21"/>
  <c r="B38" i="18"/>
  <c r="N38" i="18" s="1"/>
  <c r="AA38" i="18" s="1"/>
  <c r="Z38" i="18" s="1"/>
  <c r="B39" i="18"/>
  <c r="N39" i="18" s="1"/>
  <c r="AA39" i="18" s="1"/>
  <c r="Z39" i="18" s="1"/>
  <c r="B37" i="17"/>
  <c r="N37" i="17" s="1"/>
  <c r="AA37" i="17" s="1"/>
  <c r="Z37" i="17" s="1"/>
  <c r="A40" i="17"/>
  <c r="B40" i="17" s="1"/>
  <c r="N40" i="17" s="1"/>
  <c r="AA40" i="17" s="1"/>
  <c r="A39" i="17"/>
  <c r="A38" i="17"/>
  <c r="B39" i="16"/>
  <c r="N39" i="16" s="1"/>
  <c r="AA39" i="16" s="1"/>
  <c r="Z39" i="16" s="1"/>
  <c r="B40" i="16"/>
  <c r="N40" i="16" s="1"/>
  <c r="AA40" i="16" s="1"/>
  <c r="B37" i="14"/>
  <c r="N37" i="14" s="1"/>
  <c r="AA37" i="14" s="1"/>
  <c r="Z37" i="14" s="1"/>
  <c r="A39" i="14"/>
  <c r="A40" i="14"/>
  <c r="B40" i="14" s="1"/>
  <c r="N40" i="14" s="1"/>
  <c r="AA40" i="14" s="1"/>
  <c r="A38" i="14"/>
  <c r="AA40" i="22"/>
  <c r="N41" i="22"/>
  <c r="N42" i="22" s="1"/>
  <c r="N40" i="18"/>
  <c r="F53" i="22" l="1"/>
  <c r="G42" i="22" s="1"/>
  <c r="N41" i="20"/>
  <c r="N42" i="20" s="1"/>
  <c r="F53" i="20" s="1"/>
  <c r="G42" i="20" s="1"/>
  <c r="M10" i="20"/>
  <c r="M10" i="19"/>
  <c r="N41" i="19"/>
  <c r="N42" i="19" s="1"/>
  <c r="B38" i="26"/>
  <c r="N38" i="26" s="1"/>
  <c r="B39" i="26"/>
  <c r="N39" i="26" s="1"/>
  <c r="AA39" i="26" s="1"/>
  <c r="Z39" i="26" s="1"/>
  <c r="B39" i="25"/>
  <c r="N39" i="25" s="1"/>
  <c r="AA39" i="25" s="1"/>
  <c r="Z39" i="25" s="1"/>
  <c r="B38" i="25"/>
  <c r="B38" i="24"/>
  <c r="N38" i="24" s="1"/>
  <c r="AA38" i="24" s="1"/>
  <c r="B39" i="24"/>
  <c r="N39" i="24" s="1"/>
  <c r="AA39" i="24" s="1"/>
  <c r="Z39" i="24" s="1"/>
  <c r="B39" i="23"/>
  <c r="N39" i="23" s="1"/>
  <c r="AA39" i="23" s="1"/>
  <c r="Z39" i="23" s="1"/>
  <c r="B38" i="23"/>
  <c r="N38" i="23" s="1"/>
  <c r="AA38" i="23" s="1"/>
  <c r="Z38" i="23" s="1"/>
  <c r="B38" i="21"/>
  <c r="N38" i="21" s="1"/>
  <c r="B39" i="21"/>
  <c r="N39" i="21" s="1"/>
  <c r="AA39" i="21" s="1"/>
  <c r="Z39" i="21" s="1"/>
  <c r="M10" i="18"/>
  <c r="B38" i="17"/>
  <c r="N38" i="17" s="1"/>
  <c r="B39" i="17"/>
  <c r="N39" i="17" s="1"/>
  <c r="AA39" i="17" s="1"/>
  <c r="Z39" i="17" s="1"/>
  <c r="N41" i="16"/>
  <c r="N42" i="16" s="1"/>
  <c r="M10" i="16"/>
  <c r="B39" i="14"/>
  <c r="N39" i="14" s="1"/>
  <c r="AA39" i="14" s="1"/>
  <c r="Z39" i="14" s="1"/>
  <c r="B38" i="14"/>
  <c r="Z40" i="26"/>
  <c r="Z40" i="25"/>
  <c r="Z40" i="24"/>
  <c r="Z40" i="23"/>
  <c r="Z40" i="22"/>
  <c r="Z41" i="22" s="1"/>
  <c r="AA41" i="22"/>
  <c r="Z40" i="21"/>
  <c r="Z40" i="20"/>
  <c r="Z41" i="20" s="1"/>
  <c r="AA41" i="20"/>
  <c r="Z40" i="19"/>
  <c r="Z41" i="19" s="1"/>
  <c r="AA41" i="19"/>
  <c r="AA40" i="18"/>
  <c r="N41" i="18"/>
  <c r="N42" i="18" s="1"/>
  <c r="F53" i="18" s="1"/>
  <c r="Z40" i="17"/>
  <c r="Z40" i="16"/>
  <c r="Z41" i="16" s="1"/>
  <c r="AA41" i="16"/>
  <c r="Z40" i="14"/>
  <c r="F53" i="16" l="1"/>
  <c r="G42" i="16" s="1"/>
  <c r="F53" i="19"/>
  <c r="G42" i="19" s="1"/>
  <c r="M10" i="25"/>
  <c r="N38" i="25"/>
  <c r="AA38" i="25" s="1"/>
  <c r="Z38" i="25" s="1"/>
  <c r="Z41" i="25" s="1"/>
  <c r="AA38" i="26"/>
  <c r="N41" i="26"/>
  <c r="N42" i="26" s="1"/>
  <c r="M10" i="26"/>
  <c r="N41" i="24"/>
  <c r="N42" i="24" s="1"/>
  <c r="Z38" i="24"/>
  <c r="Z41" i="24" s="1"/>
  <c r="AA41" i="24"/>
  <c r="M10" i="24"/>
  <c r="Z41" i="23"/>
  <c r="N41" i="23"/>
  <c r="N42" i="23" s="1"/>
  <c r="AA41" i="23"/>
  <c r="M10" i="23"/>
  <c r="AA38" i="21"/>
  <c r="N41" i="21"/>
  <c r="N42" i="21" s="1"/>
  <c r="M10" i="21"/>
  <c r="AA38" i="17"/>
  <c r="N41" i="17"/>
  <c r="N42" i="17" s="1"/>
  <c r="M10" i="17"/>
  <c r="M10" i="14"/>
  <c r="N38" i="14"/>
  <c r="G42" i="18"/>
  <c r="Z40" i="18"/>
  <c r="Z41" i="18" s="1"/>
  <c r="AA41" i="18"/>
  <c r="F53" i="17" l="1"/>
  <c r="G42" i="17" s="1"/>
  <c r="F53" i="26"/>
  <c r="G42" i="26" s="1"/>
  <c r="F53" i="24"/>
  <c r="G42" i="24" s="1"/>
  <c r="F53" i="23"/>
  <c r="G42" i="23" s="1"/>
  <c r="F53" i="21"/>
  <c r="G42" i="21" s="1"/>
  <c r="AA41" i="25"/>
  <c r="N41" i="25"/>
  <c r="N42" i="25" s="1"/>
  <c r="Z38" i="26"/>
  <c r="Z41" i="26" s="1"/>
  <c r="AA41" i="26"/>
  <c r="Z38" i="21"/>
  <c r="Z41" i="21" s="1"/>
  <c r="AA41" i="21"/>
  <c r="Z38" i="17"/>
  <c r="Z41" i="17" s="1"/>
  <c r="AA41" i="17"/>
  <c r="AA38" i="14"/>
  <c r="Z38" i="14" s="1"/>
  <c r="Z41" i="14" s="1"/>
  <c r="N41" i="14"/>
  <c r="N42" i="14" s="1"/>
  <c r="F53" i="14" s="1"/>
  <c r="G42" i="14" s="1"/>
  <c r="F53" i="25" l="1"/>
  <c r="G42" i="25" s="1"/>
  <c r="AA41" i="14"/>
</calcChain>
</file>

<file path=xl/sharedStrings.xml><?xml version="1.0" encoding="utf-8"?>
<sst xmlns="http://schemas.openxmlformats.org/spreadsheetml/2006/main" count="1540" uniqueCount="129">
  <si>
    <t>年</t>
    <rPh sb="0" eb="1">
      <t>ネン</t>
    </rPh>
    <phoneticPr fontId="4"/>
  </si>
  <si>
    <t>部局名</t>
    <rPh sb="0" eb="3">
      <t>ブキョクメイ</t>
    </rPh>
    <phoneticPr fontId="4"/>
  </si>
  <si>
    <t>職　名</t>
    <rPh sb="0" eb="1">
      <t>ショク</t>
    </rPh>
    <rPh sb="2" eb="3">
      <t>メイ</t>
    </rPh>
    <phoneticPr fontId="4"/>
  </si>
  <si>
    <t>氏　名</t>
    <rPh sb="0" eb="1">
      <t>シ</t>
    </rPh>
    <rPh sb="2" eb="3">
      <t>メイ</t>
    </rPh>
    <phoneticPr fontId="4"/>
  </si>
  <si>
    <t>月日</t>
    <rPh sb="0" eb="2">
      <t>ツキヒ</t>
    </rPh>
    <phoneticPr fontId="4"/>
  </si>
  <si>
    <t>曜</t>
    <rPh sb="0" eb="1">
      <t>ヨウ</t>
    </rPh>
    <phoneticPr fontId="4"/>
  </si>
  <si>
    <r>
      <t>勤務場所</t>
    </r>
    <r>
      <rPr>
        <sz val="8"/>
        <rFont val="ＭＳ ゴシック"/>
        <family val="3"/>
        <charset val="128"/>
      </rPr>
      <t>※2</t>
    </r>
    <r>
      <rPr>
        <sz val="10"/>
        <rFont val="ＭＳ ゴシック"/>
        <family val="3"/>
        <charset val="128"/>
      </rPr>
      <t>で労務を提供し得る状態にあった時間帯</t>
    </r>
    <rPh sb="0" eb="2">
      <t>キンム</t>
    </rPh>
    <rPh sb="2" eb="4">
      <t>バショ</t>
    </rPh>
    <rPh sb="7" eb="9">
      <t>ロウム</t>
    </rPh>
    <rPh sb="10" eb="12">
      <t>テイキョウ</t>
    </rPh>
    <rPh sb="13" eb="14">
      <t>エ</t>
    </rPh>
    <rPh sb="15" eb="17">
      <t>ジョウタイ</t>
    </rPh>
    <rPh sb="21" eb="23">
      <t>ジカン</t>
    </rPh>
    <rPh sb="23" eb="24">
      <t>タイ</t>
    </rPh>
    <phoneticPr fontId="4"/>
  </si>
  <si>
    <t>休憩等</t>
    <rPh sb="0" eb="2">
      <t>キュウケイ</t>
    </rPh>
    <rPh sb="2" eb="3">
      <t>トウ</t>
    </rPh>
    <phoneticPr fontId="4"/>
  </si>
  <si>
    <t>労務を提供し得る
状態にあった時間数</t>
    <rPh sb="17" eb="18">
      <t>スウ</t>
    </rPh>
    <phoneticPr fontId="4"/>
  </si>
  <si>
    <t>備 考</t>
    <rPh sb="0" eb="1">
      <t>ソナエ</t>
    </rPh>
    <rPh sb="2" eb="3">
      <t>コウ</t>
    </rPh>
    <phoneticPr fontId="4"/>
  </si>
  <si>
    <t>健康状態
自己診断</t>
    <rPh sb="0" eb="2">
      <t>ケンコウ</t>
    </rPh>
    <rPh sb="2" eb="4">
      <t>ジョウタイ</t>
    </rPh>
    <rPh sb="5" eb="7">
      <t>ジコ</t>
    </rPh>
    <rPh sb="7" eb="9">
      <t>シンダン</t>
    </rPh>
    <phoneticPr fontId="4"/>
  </si>
  <si>
    <t>日</t>
    <rPh sb="0" eb="1">
      <t>ジツ</t>
    </rPh>
    <phoneticPr fontId="4"/>
  </si>
  <si>
    <t>時間数</t>
    <rPh sb="0" eb="3">
      <t>ジカンスウ</t>
    </rPh>
    <phoneticPr fontId="4"/>
  </si>
  <si>
    <t>日数</t>
    <rPh sb="0" eb="2">
      <t>ニッスウ</t>
    </rPh>
    <phoneticPr fontId="4"/>
  </si>
  <si>
    <t>勤務日(暦)</t>
    <rPh sb="0" eb="3">
      <t>キンムビ</t>
    </rPh>
    <rPh sb="4" eb="5">
      <t>コヨミ</t>
    </rPh>
    <phoneticPr fontId="4"/>
  </si>
  <si>
    <t>振替休日</t>
    <rPh sb="0" eb="2">
      <t>フリカエ</t>
    </rPh>
    <rPh sb="2" eb="4">
      <t>キュウジツ</t>
    </rPh>
    <phoneticPr fontId="4"/>
  </si>
  <si>
    <t>移動日(土)</t>
    <rPh sb="0" eb="3">
      <t>イドウビ</t>
    </rPh>
    <rPh sb="4" eb="5">
      <t>ド</t>
    </rPh>
    <phoneticPr fontId="4"/>
  </si>
  <si>
    <t>移動日(日)</t>
    <rPh sb="0" eb="3">
      <t>イドウビ</t>
    </rPh>
    <rPh sb="4" eb="5">
      <t>ニチ</t>
    </rPh>
    <phoneticPr fontId="4"/>
  </si>
  <si>
    <t>移動日(休)</t>
    <rPh sb="0" eb="3">
      <t>イドウビ</t>
    </rPh>
    <rPh sb="4" eb="5">
      <t>ヤス</t>
    </rPh>
    <phoneticPr fontId="4"/>
  </si>
  <si>
    <t>出張(土)</t>
    <rPh sb="0" eb="2">
      <t>シュッチョウ</t>
    </rPh>
    <rPh sb="2" eb="5">
      <t>ド</t>
    </rPh>
    <rPh sb="3" eb="4">
      <t>ド</t>
    </rPh>
    <phoneticPr fontId="4"/>
  </si>
  <si>
    <t>出張(日)</t>
    <rPh sb="0" eb="2">
      <t>シュッチョウ</t>
    </rPh>
    <rPh sb="2" eb="5">
      <t>ニチ</t>
    </rPh>
    <phoneticPr fontId="4"/>
  </si>
  <si>
    <t>出張(休)</t>
    <rPh sb="0" eb="2">
      <t>シュッチョウ</t>
    </rPh>
    <rPh sb="3" eb="4">
      <t>キュウ</t>
    </rPh>
    <phoneticPr fontId="4"/>
  </si>
  <si>
    <t>勤務日</t>
    <rPh sb="0" eb="3">
      <t>キンムビ</t>
    </rPh>
    <phoneticPr fontId="4"/>
  </si>
  <si>
    <t>休日＋休暇等</t>
    <rPh sb="0" eb="2">
      <t>キュウジツ</t>
    </rPh>
    <rPh sb="3" eb="5">
      <t>キュウカ</t>
    </rPh>
    <rPh sb="5" eb="6">
      <t>トウ</t>
    </rPh>
    <phoneticPr fontId="4"/>
  </si>
  <si>
    <t>～</t>
    <phoneticPr fontId="4"/>
  </si>
  <si>
    <t>休暇</t>
    <rPh sb="0" eb="2">
      <t>キュウカ</t>
    </rPh>
    <phoneticPr fontId="4"/>
  </si>
  <si>
    <t>出張</t>
    <rPh sb="0" eb="2">
      <t>シュッチョウ</t>
    </rPh>
    <phoneticPr fontId="4"/>
  </si>
  <si>
    <t>研修</t>
    <rPh sb="0" eb="2">
      <t>ケンシュウ</t>
    </rPh>
    <phoneticPr fontId="4"/>
  </si>
  <si>
    <t>移動日</t>
    <rPh sb="0" eb="3">
      <t>イドウビ</t>
    </rPh>
    <phoneticPr fontId="4"/>
  </si>
  <si>
    <t>職専免</t>
    <phoneticPr fontId="4"/>
  </si>
  <si>
    <t>労務を提供し得る状態にあった時間数の合計</t>
    <rPh sb="16" eb="17">
      <t>スウ</t>
    </rPh>
    <rPh sb="18" eb="20">
      <t>ゴウケイ</t>
    </rPh>
    <phoneticPr fontId="4"/>
  </si>
  <si>
    <r>
      <t>１月当たりのみなし労働時間数を超える時間数</t>
    </r>
    <r>
      <rPr>
        <sz val="8"/>
        <rFont val="ＭＳ ゴシック"/>
        <family val="3"/>
        <charset val="128"/>
      </rPr>
      <t>※3</t>
    </r>
    <rPh sb="1" eb="2">
      <t>ツキ</t>
    </rPh>
    <rPh sb="2" eb="3">
      <t>ア</t>
    </rPh>
    <rPh sb="15" eb="16">
      <t>コ</t>
    </rPh>
    <phoneticPr fontId="4"/>
  </si>
  <si>
    <t>※2．勤務場所には，出張（業務命令）時の用務先，研修時の研修先も含みます。</t>
    <rPh sb="3" eb="5">
      <t>キンム</t>
    </rPh>
    <rPh sb="5" eb="7">
      <t>バショ</t>
    </rPh>
    <rPh sb="10" eb="12">
      <t>シュッチョウ</t>
    </rPh>
    <rPh sb="13" eb="15">
      <t>ギョウム</t>
    </rPh>
    <rPh sb="15" eb="17">
      <t>メイレイ</t>
    </rPh>
    <rPh sb="18" eb="19">
      <t>ジ</t>
    </rPh>
    <rPh sb="20" eb="22">
      <t>ヨウム</t>
    </rPh>
    <rPh sb="22" eb="23">
      <t>サキ</t>
    </rPh>
    <rPh sb="24" eb="26">
      <t>ケンシュウ</t>
    </rPh>
    <rPh sb="26" eb="27">
      <t>ジ</t>
    </rPh>
    <rPh sb="28" eb="31">
      <t>ケンシュウサキ</t>
    </rPh>
    <rPh sb="32" eb="33">
      <t>フク</t>
    </rPh>
    <phoneticPr fontId="4"/>
  </si>
  <si>
    <t>振替休日</t>
    <rPh sb="0" eb="2">
      <t>フリカエ</t>
    </rPh>
    <rPh sb="2" eb="4">
      <t>キュウジツ</t>
    </rPh>
    <phoneticPr fontId="1"/>
  </si>
  <si>
    <t>出張</t>
    <rPh sb="0" eb="2">
      <t>シュッチョウ</t>
    </rPh>
    <phoneticPr fontId="1"/>
  </si>
  <si>
    <t>休暇</t>
    <rPh sb="0" eb="2">
      <t>キュウカ</t>
    </rPh>
    <phoneticPr fontId="1"/>
  </si>
  <si>
    <t>研修</t>
    <rPh sb="0" eb="2">
      <t>ケンシュウ</t>
    </rPh>
    <phoneticPr fontId="1"/>
  </si>
  <si>
    <t>～</t>
  </si>
  <si>
    <t>1:00</t>
  </si>
  <si>
    <t/>
  </si>
  <si>
    <t>0:45</t>
  </si>
  <si>
    <t>勤務状況等報告書</t>
    <rPh sb="0" eb="2">
      <t>キンム</t>
    </rPh>
    <rPh sb="2" eb="4">
      <t>ジョウキョウ</t>
    </rPh>
    <rPh sb="4" eb="5">
      <t>トウ</t>
    </rPh>
    <rPh sb="5" eb="8">
      <t>ホウコクショ</t>
    </rPh>
    <phoneticPr fontId="4"/>
  </si>
  <si>
    <t>※1．この勤務状況等報告書は，健康確保措置を適切に実施する観点から，管理職員及び裁量労働制適用対象職員が，いか
　　　 なる時間にどの程度の時間，勤務場所で労務を提供し得る状態にあったかを把握するためのものです。</t>
    <rPh sb="5" eb="7">
      <t>キンム</t>
    </rPh>
    <rPh sb="7" eb="10">
      <t>ジョウキョウナド</t>
    </rPh>
    <rPh sb="10" eb="13">
      <t>ホウコクショ</t>
    </rPh>
    <rPh sb="15" eb="17">
      <t>ケンコウ</t>
    </rPh>
    <rPh sb="17" eb="19">
      <t>カクホ</t>
    </rPh>
    <rPh sb="19" eb="21">
      <t>ソチ</t>
    </rPh>
    <rPh sb="22" eb="24">
      <t>テキセツ</t>
    </rPh>
    <rPh sb="25" eb="27">
      <t>ジッシ</t>
    </rPh>
    <rPh sb="29" eb="31">
      <t>カンテン</t>
    </rPh>
    <rPh sb="34" eb="36">
      <t>カンリ</t>
    </rPh>
    <rPh sb="36" eb="38">
      <t>ショクイン</t>
    </rPh>
    <rPh sb="38" eb="39">
      <t>オヨ</t>
    </rPh>
    <rPh sb="40" eb="42">
      <t>サイリョウ</t>
    </rPh>
    <rPh sb="42" eb="44">
      <t>ロウドウ</t>
    </rPh>
    <rPh sb="44" eb="45">
      <t>セイ</t>
    </rPh>
    <rPh sb="45" eb="47">
      <t>テキヨウ</t>
    </rPh>
    <rPh sb="47" eb="49">
      <t>タイショウ</t>
    </rPh>
    <rPh sb="62" eb="64">
      <t>ジカン</t>
    </rPh>
    <rPh sb="67" eb="69">
      <t>テイド</t>
    </rPh>
    <rPh sb="70" eb="72">
      <t>ジカン</t>
    </rPh>
    <rPh sb="73" eb="75">
      <t>キンム</t>
    </rPh>
    <rPh sb="75" eb="77">
      <t>バショ</t>
    </rPh>
    <rPh sb="78" eb="80">
      <t>ロウム</t>
    </rPh>
    <rPh sb="81" eb="83">
      <t>テイキョウ</t>
    </rPh>
    <rPh sb="84" eb="85">
      <t>エ</t>
    </rPh>
    <rPh sb="86" eb="88">
      <t>ジョウタイ</t>
    </rPh>
    <rPh sb="94" eb="96">
      <t>ハアク</t>
    </rPh>
    <phoneticPr fontId="4"/>
  </si>
  <si>
    <t>休業日一覧（土・日除く）</t>
    <rPh sb="0" eb="3">
      <t>キュウギョウビ</t>
    </rPh>
    <rPh sb="3" eb="5">
      <t>イチラン</t>
    </rPh>
    <rPh sb="6" eb="7">
      <t>ド</t>
    </rPh>
    <rPh sb="8" eb="9">
      <t>ニチ</t>
    </rPh>
    <rPh sb="9" eb="10">
      <t>ノゾ</t>
    </rPh>
    <phoneticPr fontId="4"/>
  </si>
  <si>
    <t>月</t>
  </si>
  <si>
    <t>火</t>
  </si>
  <si>
    <t>水</t>
  </si>
  <si>
    <t>木</t>
  </si>
  <si>
    <t>金</t>
  </si>
  <si>
    <t>土</t>
  </si>
  <si>
    <t>日</t>
  </si>
  <si>
    <t>休</t>
  </si>
  <si>
    <t>※3．管理職員については，１月当たりの労働時間数を超える時間数</t>
    <rPh sb="19" eb="21">
      <t>ロウドウ</t>
    </rPh>
    <phoneticPr fontId="4"/>
  </si>
  <si>
    <t>月分</t>
    <rPh sb="0" eb="1">
      <t>ガツ</t>
    </rPh>
    <rPh sb="1" eb="2">
      <t>ブン</t>
    </rPh>
    <phoneticPr fontId="4"/>
  </si>
  <si>
    <t>　
特記事項(該当する□へチェックを付し，有りの場合は，健康状態を具体的に記入する。)
 ☑　無し
 □　有り</t>
    <rPh sb="2" eb="4">
      <t>トッキ</t>
    </rPh>
    <rPh sb="4" eb="6">
      <t>ジコウ</t>
    </rPh>
    <rPh sb="7" eb="9">
      <t>ガイトウ</t>
    </rPh>
    <rPh sb="18" eb="19">
      <t>フ</t>
    </rPh>
    <rPh sb="21" eb="22">
      <t>ア</t>
    </rPh>
    <rPh sb="24" eb="26">
      <t>バアイ</t>
    </rPh>
    <rPh sb="28" eb="30">
      <t>ケンコウ</t>
    </rPh>
    <rPh sb="30" eb="32">
      <t>ジョウタイ</t>
    </rPh>
    <rPh sb="33" eb="36">
      <t>グタイテキ</t>
    </rPh>
    <rPh sb="37" eb="39">
      <t>キニュウ</t>
    </rPh>
    <rPh sb="48" eb="49">
      <t>ナ</t>
    </rPh>
    <rPh sb="55" eb="56">
      <t>ア</t>
    </rPh>
    <phoneticPr fontId="4"/>
  </si>
  <si>
    <t>※5．「健康状態自己診断」欄は，その月の健康状態について記入してください。</t>
    <rPh sb="4" eb="6">
      <t>ケンコウ</t>
    </rPh>
    <rPh sb="6" eb="8">
      <t>ジョウタイ</t>
    </rPh>
    <rPh sb="8" eb="10">
      <t>ジコ</t>
    </rPh>
    <rPh sb="10" eb="12">
      <t>シンダン</t>
    </rPh>
    <rPh sb="13" eb="14">
      <t>ラン</t>
    </rPh>
    <rPh sb="18" eb="19">
      <t>ツキ</t>
    </rPh>
    <rPh sb="20" eb="22">
      <t>ケンコウ</t>
    </rPh>
    <rPh sb="22" eb="24">
      <t>ジョウタイ</t>
    </rPh>
    <rPh sb="28" eb="30">
      <t>キニュウ</t>
    </rPh>
    <phoneticPr fontId="4"/>
  </si>
  <si>
    <t>休暇・職専免・移動日</t>
    <rPh sb="0" eb="2">
      <t>キュウカ</t>
    </rPh>
    <rPh sb="3" eb="6">
      <t>ショクセンメン</t>
    </rPh>
    <rPh sb="7" eb="10">
      <t>イドウビ</t>
    </rPh>
    <phoneticPr fontId="4"/>
  </si>
  <si>
    <t>みなし労働時間</t>
    <rPh sb="3" eb="5">
      <t>ロウドウ</t>
    </rPh>
    <rPh sb="5" eb="7">
      <t>ジカン</t>
    </rPh>
    <phoneticPr fontId="3"/>
  </si>
  <si>
    <t>日</t>
    <rPh sb="0" eb="1">
      <t>ニチ</t>
    </rPh>
    <phoneticPr fontId="3"/>
  </si>
  <si>
    <t>【参考】</t>
    <rPh sb="1" eb="3">
      <t>サンコウ</t>
    </rPh>
    <phoneticPr fontId="3"/>
  </si>
  <si>
    <t>　　 青塗りの箇所に時間数等入力してください。</t>
    <rPh sb="3" eb="4">
      <t>アオ</t>
    </rPh>
    <rPh sb="4" eb="5">
      <t>ヌ</t>
    </rPh>
    <rPh sb="7" eb="9">
      <t>カショ</t>
    </rPh>
    <rPh sb="10" eb="13">
      <t>ジカンスウ</t>
    </rPh>
    <rPh sb="13" eb="14">
      <t>トウ</t>
    </rPh>
    <rPh sb="14" eb="16">
      <t>ニュウリョク</t>
    </rPh>
    <phoneticPr fontId="3"/>
  </si>
  <si>
    <t>　　　※要勤務日数：休日，振替休日を除いた日数（休日であった日に出張等勤務を命ぜられた日は要勤務日数に含めるが，
         休日の移動日は含めない。）</t>
    <rPh sb="4" eb="5">
      <t>ヨウ</t>
    </rPh>
    <rPh sb="5" eb="7">
      <t>キンム</t>
    </rPh>
    <rPh sb="7" eb="9">
      <t>ニッスウ</t>
    </rPh>
    <rPh sb="10" eb="12">
      <t>キュウジツ</t>
    </rPh>
    <rPh sb="13" eb="15">
      <t>フリカエ</t>
    </rPh>
    <rPh sb="15" eb="17">
      <t>キュウジツ</t>
    </rPh>
    <rPh sb="18" eb="19">
      <t>ノゾ</t>
    </rPh>
    <rPh sb="21" eb="23">
      <t>ニッスウ</t>
    </rPh>
    <rPh sb="24" eb="26">
      <t>キュウジツ</t>
    </rPh>
    <rPh sb="30" eb="31">
      <t>ヒ</t>
    </rPh>
    <rPh sb="32" eb="34">
      <t>シュッチョウ</t>
    </rPh>
    <rPh sb="34" eb="35">
      <t>トウ</t>
    </rPh>
    <rPh sb="35" eb="37">
      <t>キンム</t>
    </rPh>
    <rPh sb="38" eb="39">
      <t>メイ</t>
    </rPh>
    <rPh sb="43" eb="44">
      <t>ヒ</t>
    </rPh>
    <rPh sb="45" eb="46">
      <t>ヨウ</t>
    </rPh>
    <rPh sb="46" eb="48">
      <t>キンム</t>
    </rPh>
    <rPh sb="48" eb="50">
      <t>ニッスウ</t>
    </rPh>
    <rPh sb="51" eb="52">
      <t>フク</t>
    </rPh>
    <rPh sb="66" eb="68">
      <t>キュウジツ</t>
    </rPh>
    <rPh sb="69" eb="72">
      <t>イドウビ</t>
    </rPh>
    <rPh sb="73" eb="74">
      <t>フク</t>
    </rPh>
    <phoneticPr fontId="3"/>
  </si>
  <si>
    <t>勤務日(土)</t>
    <rPh sb="0" eb="3">
      <t>キンムビ</t>
    </rPh>
    <rPh sb="4" eb="5">
      <t>ド</t>
    </rPh>
    <phoneticPr fontId="4"/>
  </si>
  <si>
    <t>勤務日(日)</t>
    <rPh sb="0" eb="3">
      <t>キンムビ</t>
    </rPh>
    <rPh sb="4" eb="5">
      <t>ニチ</t>
    </rPh>
    <phoneticPr fontId="4"/>
  </si>
  <si>
    <t>勤務日(休)</t>
    <rPh sb="0" eb="3">
      <t>キンムビ</t>
    </rPh>
    <rPh sb="4" eb="5">
      <t>ヤス</t>
    </rPh>
    <phoneticPr fontId="4"/>
  </si>
  <si>
    <t>年間</t>
    <rPh sb="0" eb="2">
      <t>ネンカン</t>
    </rPh>
    <phoneticPr fontId="3"/>
  </si>
  <si>
    <t>○報告書の作成について</t>
    <rPh sb="1" eb="4">
      <t>ホウコクショ</t>
    </rPh>
    <rPh sb="5" eb="7">
      <t>サクセイ</t>
    </rPh>
    <phoneticPr fontId="3"/>
  </si>
  <si>
    <t xml:space="preserve">     右の枠内に要勤務日数を入力してください。⇒</t>
    <rPh sb="5" eb="6">
      <t>ミギ</t>
    </rPh>
    <rPh sb="7" eb="8">
      <t>ワク</t>
    </rPh>
    <rPh sb="8" eb="9">
      <t>ナイ</t>
    </rPh>
    <rPh sb="10" eb="11">
      <t>ヨウ</t>
    </rPh>
    <rPh sb="11" eb="13">
      <t>キンム</t>
    </rPh>
    <rPh sb="13" eb="15">
      <t>ニッスウ</t>
    </rPh>
    <rPh sb="16" eb="18">
      <t>ニュウリョク</t>
    </rPh>
    <phoneticPr fontId="3"/>
  </si>
  <si>
    <t>※4．労務を提供し得る状態にあった時間帯と本学の規則等で定める勤務時間（教員：8:30～17:30　休憩1時間15分，
　　　 教員以外：8:30～17:15　休憩1時間）が同じ場合，当該時間帯の記入は省略して差し支えありませんが，労務を提供し得
       る状態にあった時間数は必ず記入してください。</t>
    <rPh sb="3" eb="5">
      <t>ロウム</t>
    </rPh>
    <rPh sb="6" eb="8">
      <t>テイキョウ</t>
    </rPh>
    <rPh sb="9" eb="10">
      <t>エ</t>
    </rPh>
    <rPh sb="11" eb="13">
      <t>ジョウタイ</t>
    </rPh>
    <rPh sb="17" eb="20">
      <t>ジカンタイ</t>
    </rPh>
    <rPh sb="21" eb="23">
      <t>ホンガク</t>
    </rPh>
    <rPh sb="24" eb="26">
      <t>キソク</t>
    </rPh>
    <rPh sb="26" eb="27">
      <t>トウ</t>
    </rPh>
    <rPh sb="28" eb="29">
      <t>サダ</t>
    </rPh>
    <rPh sb="31" eb="33">
      <t>キンム</t>
    </rPh>
    <rPh sb="33" eb="35">
      <t>ジカン</t>
    </rPh>
    <rPh sb="50" eb="52">
      <t>キュウケイ</t>
    </rPh>
    <rPh sb="53" eb="55">
      <t>ジカン</t>
    </rPh>
    <rPh sb="80" eb="82">
      <t>キュウケイ</t>
    </rPh>
    <rPh sb="83" eb="85">
      <t>ジカン</t>
    </rPh>
    <rPh sb="89" eb="91">
      <t>バアイ</t>
    </rPh>
    <rPh sb="92" eb="94">
      <t>トウガイ</t>
    </rPh>
    <rPh sb="94" eb="97">
      <t>ジカンタイ</t>
    </rPh>
    <rPh sb="98" eb="100">
      <t>キニュウ</t>
    </rPh>
    <rPh sb="101" eb="103">
      <t>ショウリャク</t>
    </rPh>
    <rPh sb="105" eb="106">
      <t>サ</t>
    </rPh>
    <rPh sb="107" eb="108">
      <t>ツカ</t>
    </rPh>
    <rPh sb="116" eb="118">
      <t>ロウム</t>
    </rPh>
    <rPh sb="119" eb="121">
      <t>テイキョウ</t>
    </rPh>
    <rPh sb="122" eb="123">
      <t>エ</t>
    </rPh>
    <rPh sb="132" eb="134">
      <t>ジョウタイ</t>
    </rPh>
    <rPh sb="138" eb="141">
      <t>ジカンスウ</t>
    </rPh>
    <rPh sb="142" eb="143">
      <t>カナラ</t>
    </rPh>
    <rPh sb="144" eb="146">
      <t>キニュウ</t>
    </rPh>
    <phoneticPr fontId="4"/>
  </si>
  <si>
    <t>４月：</t>
    <rPh sb="1" eb="2">
      <t>ガツ</t>
    </rPh>
    <phoneticPr fontId="3"/>
  </si>
  <si>
    <t>５月：</t>
    <rPh sb="1" eb="2">
      <t>ガツ</t>
    </rPh>
    <phoneticPr fontId="3"/>
  </si>
  <si>
    <t>６月：</t>
    <phoneticPr fontId="3"/>
  </si>
  <si>
    <t>７月：</t>
    <phoneticPr fontId="3"/>
  </si>
  <si>
    <t>８月：</t>
    <phoneticPr fontId="3"/>
  </si>
  <si>
    <t>９月：</t>
    <phoneticPr fontId="3"/>
  </si>
  <si>
    <t>１０月：</t>
    <phoneticPr fontId="3"/>
  </si>
  <si>
    <t>１１月：</t>
    <phoneticPr fontId="3"/>
  </si>
  <si>
    <t>１２月：</t>
    <phoneticPr fontId="3"/>
  </si>
  <si>
    <t>１月：</t>
    <phoneticPr fontId="3"/>
  </si>
  <si>
    <t>２月：</t>
    <phoneticPr fontId="3"/>
  </si>
  <si>
    <t>３月：</t>
    <phoneticPr fontId="3"/>
  </si>
  <si>
    <t>勤務日</t>
    <rPh sb="0" eb="3">
      <t>キンムビ</t>
    </rPh>
    <phoneticPr fontId="3"/>
  </si>
  <si>
    <t>在宅勤務</t>
    <rPh sb="0" eb="2">
      <t>ザイタク</t>
    </rPh>
    <rPh sb="2" eb="4">
      <t>キンム</t>
    </rPh>
    <phoneticPr fontId="3"/>
  </si>
  <si>
    <t>通常の要勤務日数</t>
    <rPh sb="0" eb="2">
      <t>ツウジョウ</t>
    </rPh>
    <rPh sb="3" eb="4">
      <t>ヨウ</t>
    </rPh>
    <rPh sb="4" eb="6">
      <t>キンム</t>
    </rPh>
    <rPh sb="6" eb="8">
      <t>ニッスウ</t>
    </rPh>
    <phoneticPr fontId="3"/>
  </si>
  <si>
    <t>　
特記事項(該当する□へチェックを付し，有りの場合は，健康状態を具体的に記入する。)</t>
    <rPh sb="2" eb="4">
      <t>トッキ</t>
    </rPh>
    <rPh sb="4" eb="6">
      <t>ジコウ</t>
    </rPh>
    <rPh sb="7" eb="9">
      <t>ガイトウ</t>
    </rPh>
    <rPh sb="18" eb="19">
      <t>フ</t>
    </rPh>
    <rPh sb="21" eb="22">
      <t>ア</t>
    </rPh>
    <rPh sb="24" eb="26">
      <t>バアイ</t>
    </rPh>
    <rPh sb="28" eb="30">
      <t>ケンコウ</t>
    </rPh>
    <rPh sb="30" eb="32">
      <t>ジョウタイ</t>
    </rPh>
    <rPh sb="33" eb="36">
      <t>グタイテキ</t>
    </rPh>
    <rPh sb="37" eb="39">
      <t>キニュウ</t>
    </rPh>
    <phoneticPr fontId="4"/>
  </si>
  <si>
    <t>昭和の日</t>
  </si>
  <si>
    <t>みどりの日</t>
  </si>
  <si>
    <t>こどもの日</t>
  </si>
  <si>
    <t>海の日</t>
  </si>
  <si>
    <t>山の日</t>
  </si>
  <si>
    <t>敬老の日</t>
  </si>
  <si>
    <t>国民の休日</t>
    <rPh sb="0" eb="2">
      <t>コクミン</t>
    </rPh>
    <rPh sb="3" eb="5">
      <t>キュウジツ</t>
    </rPh>
    <phoneticPr fontId="2"/>
  </si>
  <si>
    <t>秋分の日</t>
  </si>
  <si>
    <t>スポーツの日</t>
  </si>
  <si>
    <t>文化の日</t>
  </si>
  <si>
    <t>勤労感謝の日</t>
  </si>
  <si>
    <t>年末休業</t>
  </si>
  <si>
    <t>元日</t>
  </si>
  <si>
    <t>成人の日</t>
  </si>
  <si>
    <t>建国記念の日</t>
  </si>
  <si>
    <t>天皇誕生日</t>
  </si>
  <si>
    <t>春分の日の振替休日</t>
    <rPh sb="0" eb="2">
      <t>シュンブン</t>
    </rPh>
    <phoneticPr fontId="2"/>
  </si>
  <si>
    <t>こどもの日の振替休日</t>
  </si>
  <si>
    <t>2026年度</t>
    <rPh sb="4" eb="5">
      <t>ネン</t>
    </rPh>
    <rPh sb="5" eb="6">
      <t>ド</t>
    </rPh>
    <phoneticPr fontId="3"/>
  </si>
  <si>
    <t>※※必ず最初に入力してください※※</t>
    <rPh sb="2" eb="3">
      <t>カナラ</t>
    </rPh>
    <rPh sb="4" eb="6">
      <t>サイショ</t>
    </rPh>
    <rPh sb="7" eb="9">
      <t>ニュウリョク</t>
    </rPh>
    <phoneticPr fontId="3"/>
  </si>
  <si>
    <t>←プルダウンから選択</t>
    <rPh sb="8" eb="10">
      <t>センタク</t>
    </rPh>
    <phoneticPr fontId="3"/>
  </si>
  <si>
    <t>※ここで設定した部局名・職名・氏名が各月のシートに反映されます。</t>
    <rPh sb="4" eb="6">
      <t>セッテイ</t>
    </rPh>
    <rPh sb="8" eb="10">
      <t>ブキョク</t>
    </rPh>
    <rPh sb="10" eb="11">
      <t>メイ</t>
    </rPh>
    <rPh sb="12" eb="14">
      <t>ショクメイ</t>
    </rPh>
    <rPh sb="15" eb="17">
      <t>シメイ</t>
    </rPh>
    <rPh sb="18" eb="19">
      <t>カク</t>
    </rPh>
    <rPh sb="19" eb="20">
      <t>ツキ</t>
    </rPh>
    <rPh sb="25" eb="27">
      <t>ハンエイ</t>
    </rPh>
    <phoneticPr fontId="3"/>
  </si>
  <si>
    <t>教授</t>
    <rPh sb="0" eb="2">
      <t>キョウジュ</t>
    </rPh>
    <phoneticPr fontId="4"/>
  </si>
  <si>
    <t>准教授</t>
    <rPh sb="0" eb="3">
      <t>ジュンキョウジュ</t>
    </rPh>
    <phoneticPr fontId="4"/>
  </si>
  <si>
    <t>自然生命科学研究支援センター</t>
    <rPh sb="0" eb="2">
      <t>シゼン</t>
    </rPh>
    <rPh sb="2" eb="4">
      <t>セイメイ</t>
    </rPh>
    <rPh sb="4" eb="6">
      <t>カガク</t>
    </rPh>
    <rPh sb="6" eb="8">
      <t>ケンキュウ</t>
    </rPh>
    <rPh sb="8" eb="10">
      <t>シエン</t>
    </rPh>
    <phoneticPr fontId="4"/>
  </si>
  <si>
    <t>講師</t>
    <rPh sb="0" eb="2">
      <t>コウシ</t>
    </rPh>
    <phoneticPr fontId="4"/>
  </si>
  <si>
    <t>助教</t>
    <rPh sb="0" eb="2">
      <t>ジョキョウ</t>
    </rPh>
    <phoneticPr fontId="4"/>
  </si>
  <si>
    <t>部長</t>
    <rPh sb="0" eb="2">
      <t>ブチョウ</t>
    </rPh>
    <phoneticPr fontId="3"/>
  </si>
  <si>
    <t>課長</t>
    <rPh sb="0" eb="2">
      <t>カチョウ</t>
    </rPh>
    <phoneticPr fontId="3"/>
  </si>
  <si>
    <t>特別研究員</t>
    <rPh sb="0" eb="2">
      <t>トクベツ</t>
    </rPh>
    <rPh sb="2" eb="5">
      <t>ケンキュウイン</t>
    </rPh>
    <phoneticPr fontId="3"/>
  </si>
  <si>
    <t>次長</t>
    <rPh sb="0" eb="2">
      <t>ジチョウ</t>
    </rPh>
    <phoneticPr fontId="3"/>
  </si>
  <si>
    <t>医療系事務部</t>
    <rPh sb="0" eb="6">
      <t>イリョウケイジムブ</t>
    </rPh>
    <phoneticPr fontId="3"/>
  </si>
  <si>
    <t>医療系事務部総務企画課</t>
    <rPh sb="0" eb="6">
      <t>イリョウケイジムブ</t>
    </rPh>
    <rPh sb="6" eb="11">
      <t>ソウムキカクカ</t>
    </rPh>
    <phoneticPr fontId="3"/>
  </si>
  <si>
    <t>医療系事務部人事労務課</t>
    <rPh sb="0" eb="6">
      <t>イリョウケイジムブ</t>
    </rPh>
    <rPh sb="6" eb="11">
      <t>ジンジロウムカ</t>
    </rPh>
    <phoneticPr fontId="3"/>
  </si>
  <si>
    <t>医療系事務部経営戦略課</t>
    <rPh sb="0" eb="6">
      <t>イリョウケイジムブ</t>
    </rPh>
    <rPh sb="6" eb="11">
      <t>ケイエイセンリャクカ</t>
    </rPh>
    <phoneticPr fontId="3"/>
  </si>
  <si>
    <t>医療系事務部管理課</t>
    <rPh sb="0" eb="6">
      <t>イリョウケイジムブ</t>
    </rPh>
    <rPh sb="6" eb="9">
      <t>カンリカ</t>
    </rPh>
    <phoneticPr fontId="3"/>
  </si>
  <si>
    <t>医療系事務部研究推進課</t>
    <rPh sb="0" eb="6">
      <t>イリョウケイジムブ</t>
    </rPh>
    <rPh sb="6" eb="11">
      <t>ケンキュウスイシンカ</t>
    </rPh>
    <phoneticPr fontId="3"/>
  </si>
  <si>
    <t>医療系事務部学務課</t>
    <rPh sb="0" eb="6">
      <t>イリョウケイジムブ</t>
    </rPh>
    <rPh sb="6" eb="9">
      <t>ガクムカ</t>
    </rPh>
    <phoneticPr fontId="3"/>
  </si>
  <si>
    <t>医療系事務部施設課</t>
    <rPh sb="0" eb="6">
      <t>イリョウケイジムブ</t>
    </rPh>
    <rPh sb="6" eb="8">
      <t>シセツ</t>
    </rPh>
    <rPh sb="8" eb="9">
      <t>カ</t>
    </rPh>
    <phoneticPr fontId="3"/>
  </si>
  <si>
    <t>学術研究院医歯薬学域</t>
    <rPh sb="0" eb="5">
      <t>ガクジュツケンキュウイン</t>
    </rPh>
    <rPh sb="5" eb="8">
      <t>イシヤク</t>
    </rPh>
    <rPh sb="8" eb="10">
      <t>ガクイキ</t>
    </rPh>
    <phoneticPr fontId="4"/>
  </si>
  <si>
    <t>学術研究院保健学域</t>
    <rPh sb="5" eb="7">
      <t>ホケン</t>
    </rPh>
    <rPh sb="7" eb="8">
      <t>ガク</t>
    </rPh>
    <rPh sb="8" eb="9">
      <t>イキ</t>
    </rPh>
    <phoneticPr fontId="4"/>
  </si>
  <si>
    <t>学術研究院先鋭研究領域（未来医療）</t>
    <phoneticPr fontId="3"/>
  </si>
  <si>
    <t xml:space="preserve">
〈健康状態記入欄〉</t>
    <rPh sb="5" eb="9">
      <t>ケンコウジョウタイ</t>
    </rPh>
    <rPh sb="9" eb="11">
      <t>キニュウ</t>
    </rPh>
    <rPh sb="11" eb="12">
      <t>ラン</t>
    </rPh>
    <phoneticPr fontId="3"/>
  </si>
  <si>
    <r>
      <t>←直接入力。姓と名の間に</t>
    </r>
    <r>
      <rPr>
        <sz val="11"/>
        <color rgb="FFFF0000"/>
        <rFont val="ＭＳ Ｐゴシック"/>
        <family val="3"/>
        <charset val="128"/>
        <scheme val="minor"/>
      </rPr>
      <t>スペースは【入れないで】ください</t>
    </r>
    <r>
      <rPr>
        <sz val="11"/>
        <color theme="1"/>
        <rFont val="ＭＳ Ｐゴシック"/>
        <family val="2"/>
        <charset val="128"/>
        <scheme val="minor"/>
      </rPr>
      <t>。
　 旧字体等の使用は職員録に掲載されている表記でお願いします。（参考：岡大職員録　https://shokuinroku.cc.okayama-u.ac.jp/）</t>
    </r>
    <rPh sb="1" eb="3">
      <t>チョクセツ</t>
    </rPh>
    <rPh sb="3" eb="5">
      <t>ニュウリョク</t>
    </rPh>
    <rPh sb="6" eb="7">
      <t>セイ</t>
    </rPh>
    <rPh sb="8" eb="9">
      <t>メイ</t>
    </rPh>
    <rPh sb="10" eb="11">
      <t>アイダ</t>
    </rPh>
    <rPh sb="18" eb="19">
      <t>イ</t>
    </rPh>
    <rPh sb="32" eb="36">
      <t>キュウジタイトウ</t>
    </rPh>
    <rPh sb="37" eb="39">
      <t>シヨウ</t>
    </rPh>
    <rPh sb="40" eb="43">
      <t>ショクインロク</t>
    </rPh>
    <rPh sb="44" eb="46">
      <t>ケイサイ</t>
    </rPh>
    <rPh sb="51" eb="53">
      <t>ヒョウキ</t>
    </rPh>
    <rPh sb="55" eb="56">
      <t>ネガ</t>
    </rPh>
    <rPh sb="62" eb="64">
      <t>サンコウ</t>
    </rPh>
    <rPh sb="65" eb="67">
      <t>オカダイ</t>
    </rPh>
    <rPh sb="67" eb="70">
      <t>ショクインロク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</si>
</sst>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411]ge\.m\.d;@"/>
  </numFmts>
  <fonts count="32" x14ac:knownFonts="1">
    <font>
      <sz val="11"/>
      <color theme="1"/>
      <name val="ＭＳ Ｐゴシック"/>
      <family val="2"/>
      <charset val="128"/>
      <scheme val="minor"/>
    </font>
    <font>
      <sz val="11"/>
      <color rgb="FFFF0000"/>
      <name val="ＭＳ Ｐゴシック"/>
      <family val="2"/>
      <charset val="128"/>
      <scheme val="minor"/>
    </font>
    <font>
      <sz val="18"/>
      <name val="ＭＳ ゴシック"/>
      <family val="3"/>
      <charset val="128"/>
    </font>
    <font>
      <sz val="6"/>
      <name val="ＭＳ Ｐゴシック"/>
      <family val="2"/>
      <charset val="128"/>
      <scheme val="minor"/>
    </font>
    <font>
      <sz val="6"/>
      <name val="ＭＳ Ｐゴシック"/>
      <family val="3"/>
      <charset val="128"/>
    </font>
    <font>
      <sz val="11"/>
      <color rgb="FFFF0000"/>
      <name val="ＭＳ Ｐゴシック"/>
      <family val="3"/>
      <charset val="128"/>
    </font>
    <font>
      <sz val="11"/>
      <color theme="3"/>
      <name val="ＭＳ Ｐゴシック"/>
      <family val="3"/>
      <charset val="128"/>
    </font>
    <font>
      <sz val="9"/>
      <name val="ＭＳ Ｐゴシック"/>
      <family val="3"/>
      <charset val="128"/>
    </font>
    <font>
      <sz val="11"/>
      <name val="ＭＳ ゴシック"/>
      <family val="3"/>
      <charset val="128"/>
    </font>
    <font>
      <sz val="10"/>
      <name val="ＭＳ ゴシック"/>
      <family val="3"/>
      <charset val="128"/>
    </font>
    <font>
      <sz val="8"/>
      <color theme="5"/>
      <name val="ＭＳ ゴシック"/>
      <family val="3"/>
      <charset val="128"/>
    </font>
    <font>
      <sz val="10"/>
      <color theme="5"/>
      <name val="ＭＳ Ｐゴシック"/>
      <family val="3"/>
      <charset val="128"/>
    </font>
    <font>
      <b/>
      <sz val="11"/>
      <color theme="5"/>
      <name val="ＭＳ ゴシック"/>
      <family val="3"/>
      <charset val="128"/>
    </font>
    <font>
      <sz val="11"/>
      <color theme="5"/>
      <name val="ＭＳ ゴシック"/>
      <family val="3"/>
      <charset val="128"/>
    </font>
    <font>
      <b/>
      <sz val="11"/>
      <color rgb="FFFF0000"/>
      <name val="ＭＳ ゴシック"/>
      <family val="3"/>
      <charset val="128"/>
    </font>
    <font>
      <sz val="8"/>
      <name val="ＭＳ ゴシック"/>
      <family val="3"/>
      <charset val="128"/>
    </font>
    <font>
      <sz val="11"/>
      <name val="ＭＳ 明朝"/>
      <family val="1"/>
      <charset val="128"/>
    </font>
    <font>
      <sz val="11"/>
      <color rgb="FFFF0000"/>
      <name val="ＭＳ 明朝"/>
      <family val="1"/>
      <charset val="128"/>
    </font>
    <font>
      <sz val="11"/>
      <color theme="3"/>
      <name val="ＭＳ 明朝"/>
      <family val="1"/>
      <charset val="128"/>
    </font>
    <font>
      <sz val="10"/>
      <name val="ＭＳ Ｐゴシック"/>
      <family val="3"/>
      <charset val="128"/>
    </font>
    <font>
      <sz val="8"/>
      <name val="ＭＳ Ｐゴシック"/>
      <family val="3"/>
      <charset val="128"/>
    </font>
    <font>
      <sz val="11"/>
      <color rgb="FFFF0000"/>
      <name val="ＭＳ ゴシック"/>
      <family val="3"/>
      <charset val="128"/>
    </font>
    <font>
      <sz val="9"/>
      <color rgb="FFFF0000"/>
      <name val="ＭＳ Ｐゴシック"/>
      <family val="3"/>
      <charset val="128"/>
    </font>
    <font>
      <sz val="11"/>
      <name val="ＭＳ Ｐゴシック"/>
      <family val="3"/>
      <charset val="128"/>
      <scheme val="minor"/>
    </font>
    <font>
      <b/>
      <sz val="9"/>
      <color rgb="FFFF0000"/>
      <name val="ＭＳ Ｐゴシック"/>
      <family val="3"/>
      <charset val="128"/>
    </font>
    <font>
      <sz val="11"/>
      <name val="ＭＳ Ｐゴシック"/>
      <family val="2"/>
      <charset val="128"/>
      <scheme val="minor"/>
    </font>
    <font>
      <sz val="11"/>
      <color theme="1"/>
      <name val="ＭＳ Ｐゴシック"/>
      <family val="3"/>
      <charset val="128"/>
      <scheme val="minor"/>
    </font>
    <font>
      <sz val="11"/>
      <name val="ＭＳ Ｐゴシック"/>
      <family val="3"/>
      <charset val="128"/>
    </font>
    <font>
      <b/>
      <sz val="14"/>
      <color rgb="FFFF0000"/>
      <name val="ＭＳ Ｐゴシック"/>
      <family val="3"/>
      <charset val="128"/>
      <scheme val="minor"/>
    </font>
    <font>
      <sz val="14"/>
      <color rgb="FFFF0000"/>
      <name val="ＭＳ Ｐゴシック"/>
      <family val="2"/>
      <charset val="128"/>
      <scheme val="minor"/>
    </font>
    <font>
      <sz val="11"/>
      <color rgb="FFFF0000"/>
      <name val="ＭＳ Ｐゴシック"/>
      <family val="3"/>
      <charset val="128"/>
      <scheme val="minor"/>
    </font>
    <font>
      <sz val="9"/>
      <color rgb="FF000000"/>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24994659260841701"/>
        <bgColor indexed="64"/>
      </patternFill>
    </fill>
    <fill>
      <patternFill patternType="solid">
        <fgColor theme="0" tint="-0.249977111117893"/>
        <bgColor indexed="64"/>
      </patternFill>
    </fill>
  </fills>
  <borders count="1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194">
    <xf numFmtId="0" fontId="0" fillId="0" borderId="0" xfId="0">
      <alignment vertical="center"/>
    </xf>
    <xf numFmtId="0" fontId="0" fillId="0" borderId="0" xfId="0"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0" fillId="0" borderId="0" xfId="0" applyAlignment="1">
      <alignment vertical="center" shrinkToFit="1"/>
    </xf>
    <xf numFmtId="0" fontId="7" fillId="0" borderId="0" xfId="0" applyFont="1" applyAlignment="1" applyProtection="1">
      <alignment horizontal="right" vertical="center" shrinkToFit="1"/>
      <protection locked="0"/>
    </xf>
    <xf numFmtId="0" fontId="7" fillId="0" borderId="0" xfId="0" applyFont="1" applyAlignment="1" applyProtection="1">
      <alignment horizontal="center" vertical="center" shrinkToFit="1"/>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2" fillId="0" borderId="0" xfId="0" applyFont="1" applyAlignment="1">
      <alignment horizontal="left" vertical="center"/>
    </xf>
    <xf numFmtId="0" fontId="8" fillId="0" borderId="0" xfId="0" applyFont="1">
      <alignment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0" fillId="0" borderId="0" xfId="0" applyFont="1" applyAlignment="1">
      <alignment horizontal="center" vertical="center"/>
    </xf>
    <xf numFmtId="20" fontId="11" fillId="0" borderId="0" xfId="0" applyNumberFormat="1"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8" fillId="0" borderId="3" xfId="0" applyFont="1" applyBorder="1" applyAlignment="1" applyProtection="1">
      <alignment horizontal="center" vertical="center"/>
      <protection hidden="1"/>
    </xf>
    <xf numFmtId="0" fontId="8" fillId="0" borderId="6" xfId="0" applyFont="1" applyBorder="1" applyAlignment="1">
      <alignment horizontal="center" vertical="center"/>
    </xf>
    <xf numFmtId="0" fontId="16" fillId="0" borderId="0" xfId="0" applyFont="1" applyAlignment="1">
      <alignment horizontal="center" vertical="center" shrinkToFit="1"/>
    </xf>
    <xf numFmtId="0" fontId="17" fillId="0" borderId="0" xfId="0" applyFont="1" applyAlignment="1">
      <alignment horizontal="center" vertical="center" shrinkToFit="1"/>
    </xf>
    <xf numFmtId="0" fontId="18" fillId="0" borderId="0" xfId="0" applyFont="1" applyAlignment="1">
      <alignment horizontal="center" vertical="center" shrinkToFit="1"/>
    </xf>
    <xf numFmtId="0" fontId="16" fillId="0" borderId="0" xfId="0" applyFont="1" applyAlignment="1">
      <alignment vertical="center" shrinkToFit="1"/>
    </xf>
    <xf numFmtId="0" fontId="16" fillId="0" borderId="0" xfId="0" applyFont="1">
      <alignment vertical="center"/>
    </xf>
    <xf numFmtId="0" fontId="8" fillId="0" borderId="7" xfId="0" applyFont="1" applyBorder="1" applyAlignment="1" applyProtection="1">
      <alignment horizontal="center" vertical="center"/>
      <protection hidden="1"/>
    </xf>
    <xf numFmtId="0" fontId="8" fillId="0" borderId="10" xfId="0" applyFont="1" applyBorder="1" applyAlignment="1">
      <alignment horizontal="center" vertical="center"/>
    </xf>
    <xf numFmtId="56" fontId="8" fillId="0" borderId="2" xfId="0" applyNumberFormat="1"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20" fontId="8" fillId="2" borderId="2" xfId="0" applyNumberFormat="1" applyFont="1" applyFill="1" applyBorder="1" applyAlignment="1">
      <alignment horizontal="center" vertical="center"/>
    </xf>
    <xf numFmtId="0" fontId="8" fillId="0" borderId="2" xfId="0" applyFont="1" applyBorder="1" applyAlignment="1">
      <alignment horizontal="center" vertical="center"/>
    </xf>
    <xf numFmtId="176" fontId="8" fillId="0" borderId="2" xfId="0" applyNumberFormat="1" applyFont="1" applyBorder="1">
      <alignment vertical="center"/>
    </xf>
    <xf numFmtId="0" fontId="8" fillId="2" borderId="2" xfId="0" applyFont="1" applyFill="1" applyBorder="1" applyAlignment="1">
      <alignment vertical="center" shrinkToFit="1"/>
    </xf>
    <xf numFmtId="0" fontId="21" fillId="0" borderId="2" xfId="0" applyFont="1" applyBorder="1" applyAlignment="1" applyProtection="1">
      <alignment horizontal="center" vertical="center"/>
      <protection locked="0"/>
    </xf>
    <xf numFmtId="176" fontId="8" fillId="3" borderId="2" xfId="0" applyNumberFormat="1" applyFont="1" applyFill="1" applyBorder="1" applyProtection="1">
      <alignment vertical="center"/>
      <protection locked="0"/>
    </xf>
    <xf numFmtId="0" fontId="8" fillId="4" borderId="2" xfId="0" applyFont="1" applyFill="1" applyBorder="1" applyAlignment="1" applyProtection="1">
      <alignment vertical="center" shrinkToFit="1"/>
      <protection locked="0"/>
    </xf>
    <xf numFmtId="176" fontId="8" fillId="0" borderId="0" xfId="0" applyNumberFormat="1" applyFont="1" applyAlignment="1">
      <alignment horizontal="center" vertical="center" shrinkToFit="1"/>
    </xf>
    <xf numFmtId="176" fontId="0" fillId="0" borderId="0" xfId="0" applyNumberFormat="1" applyAlignment="1">
      <alignment horizontal="center" vertical="center" shrinkToFit="1"/>
    </xf>
    <xf numFmtId="0" fontId="0" fillId="0" borderId="0" xfId="0" applyAlignment="1">
      <alignment horizontal="center" vertical="center"/>
    </xf>
    <xf numFmtId="0" fontId="2" fillId="0" borderId="0" xfId="0" applyFont="1" applyFill="1" applyAlignment="1">
      <alignment horizontal="center" vertical="center" shrinkToFit="1"/>
    </xf>
    <xf numFmtId="0" fontId="0" fillId="0" borderId="0" xfId="0" applyFill="1" applyAlignment="1">
      <alignment horizontal="center" vertical="center" shrinkToFit="1"/>
    </xf>
    <xf numFmtId="0" fontId="8" fillId="0" borderId="0" xfId="0" applyFont="1" applyFill="1" applyAlignment="1">
      <alignment horizontal="center" vertical="center" shrinkToFit="1"/>
    </xf>
    <xf numFmtId="0" fontId="9" fillId="0" borderId="0" xfId="0" applyFont="1" applyFill="1" applyAlignment="1">
      <alignment horizontal="center" vertical="top" shrinkToFit="1"/>
    </xf>
    <xf numFmtId="176" fontId="8" fillId="3" borderId="2" xfId="0" applyNumberFormat="1" applyFont="1" applyFill="1" applyBorder="1" applyProtection="1">
      <alignment vertical="center"/>
    </xf>
    <xf numFmtId="0" fontId="9" fillId="0" borderId="0" xfId="0" applyFont="1" applyFill="1" applyAlignment="1">
      <alignment horizontal="center" vertical="center" shrinkToFit="1"/>
    </xf>
    <xf numFmtId="0" fontId="7" fillId="2" borderId="0" xfId="0" applyFont="1" applyFill="1" applyAlignment="1" applyProtection="1">
      <alignment horizontal="right" vertical="center" shrinkToFit="1"/>
      <protection locked="0"/>
    </xf>
    <xf numFmtId="0" fontId="7" fillId="2" borderId="0" xfId="0" applyFont="1" applyFill="1" applyAlignment="1" applyProtection="1">
      <alignment horizontal="center" vertical="center"/>
      <protection locked="0"/>
    </xf>
    <xf numFmtId="56" fontId="21" fillId="0" borderId="2" xfId="0" applyNumberFormat="1" applyFont="1" applyBorder="1" applyAlignment="1" applyProtection="1">
      <alignment horizontal="center" vertical="center"/>
      <protection locked="0"/>
    </xf>
    <xf numFmtId="0" fontId="1" fillId="0" borderId="0" xfId="0" applyFont="1">
      <alignment vertical="center"/>
    </xf>
    <xf numFmtId="0" fontId="16" fillId="0" borderId="0" xfId="0" applyFont="1" applyAlignment="1">
      <alignment horizontal="left" vertical="center" shrinkToFit="1"/>
    </xf>
    <xf numFmtId="20" fontId="16" fillId="0" borderId="0" xfId="0" applyNumberFormat="1" applyFont="1" applyAlignment="1">
      <alignment horizontal="left" vertical="center" shrinkToFit="1"/>
    </xf>
    <xf numFmtId="176" fontId="8" fillId="0" borderId="0" xfId="0" applyNumberFormat="1" applyFont="1" applyAlignment="1">
      <alignment vertical="center" shrinkToFit="1"/>
    </xf>
    <xf numFmtId="176" fontId="8" fillId="0" borderId="0" xfId="0" applyNumberFormat="1" applyFont="1" applyAlignment="1">
      <alignment horizontal="right" vertical="center" shrinkToFit="1"/>
    </xf>
    <xf numFmtId="0" fontId="22" fillId="0" borderId="0" xfId="0" applyFont="1" applyAlignment="1" applyProtection="1">
      <alignment vertical="center" wrapText="1"/>
      <protection locked="0"/>
    </xf>
    <xf numFmtId="0" fontId="1" fillId="0" borderId="0" xfId="0" applyFont="1" applyFill="1" applyAlignment="1">
      <alignment horizontal="center" vertical="center" shrinkToFit="1"/>
    </xf>
    <xf numFmtId="176" fontId="1" fillId="0" borderId="0" xfId="0" applyNumberFormat="1" applyFont="1" applyAlignment="1">
      <alignment horizontal="center" vertical="center" shrinkToFit="1"/>
    </xf>
    <xf numFmtId="0" fontId="1" fillId="0" borderId="0" xfId="0" applyFont="1" applyAlignment="1">
      <alignment horizontal="center" vertical="center" shrinkToFit="1"/>
    </xf>
    <xf numFmtId="176" fontId="21" fillId="0" borderId="0" xfId="0" applyNumberFormat="1" applyFont="1" applyAlignment="1">
      <alignment horizontal="center" vertical="center" shrinkToFit="1"/>
    </xf>
    <xf numFmtId="0" fontId="1" fillId="0" borderId="0" xfId="0" applyFont="1" applyAlignment="1">
      <alignment vertical="center" shrinkToFit="1"/>
    </xf>
    <xf numFmtId="176" fontId="21" fillId="0" borderId="0" xfId="0" applyNumberFormat="1" applyFont="1" applyAlignment="1">
      <alignment vertical="center" shrinkToFit="1"/>
    </xf>
    <xf numFmtId="0" fontId="22" fillId="0" borderId="0" xfId="0" applyFont="1" applyAlignment="1" applyProtection="1">
      <alignment horizontal="left" vertical="center"/>
      <protection locked="0"/>
    </xf>
    <xf numFmtId="0" fontId="22" fillId="0" borderId="0" xfId="0" applyFont="1" applyAlignment="1" applyProtection="1">
      <alignment vertical="center"/>
      <protection locked="0"/>
    </xf>
    <xf numFmtId="0" fontId="25" fillId="0" borderId="0" xfId="0" applyFont="1" applyAlignment="1">
      <alignment horizontal="center" vertical="center" shrinkToFit="1"/>
    </xf>
    <xf numFmtId="176" fontId="8" fillId="0" borderId="0" xfId="0" applyNumberFormat="1" applyFont="1" applyBorder="1">
      <alignment vertical="center"/>
    </xf>
    <xf numFmtId="176" fontId="0" fillId="0" borderId="0" xfId="0" applyNumberFormat="1" applyBorder="1">
      <alignment vertical="center"/>
    </xf>
    <xf numFmtId="0" fontId="24" fillId="0" borderId="0" xfId="0" applyFont="1" applyBorder="1" applyAlignment="1" applyProtection="1">
      <alignment horizontal="center" vertical="center" wrapText="1"/>
      <protection locked="0"/>
    </xf>
    <xf numFmtId="0" fontId="22" fillId="0" borderId="0" xfId="0" applyFont="1" applyBorder="1" applyAlignment="1" applyProtection="1">
      <alignment vertical="center" wrapText="1"/>
      <protection locked="0"/>
    </xf>
    <xf numFmtId="0" fontId="24" fillId="2" borderId="14" xfId="0" applyFont="1" applyFill="1" applyBorder="1" applyAlignment="1" applyProtection="1">
      <alignment horizontal="center" vertical="center" wrapText="1"/>
      <protection locked="0"/>
    </xf>
    <xf numFmtId="0" fontId="24" fillId="0" borderId="0" xfId="0" applyFont="1" applyAlignment="1" applyProtection="1">
      <alignment horizontal="left" vertical="center"/>
      <protection locked="0"/>
    </xf>
    <xf numFmtId="0" fontId="0" fillId="0" borderId="0" xfId="0" applyProtection="1">
      <alignment vertical="center"/>
      <protection locked="0"/>
    </xf>
    <xf numFmtId="0" fontId="8" fillId="0" borderId="0" xfId="0" applyFont="1" applyProtection="1">
      <alignment vertical="center"/>
      <protection locked="0"/>
    </xf>
    <xf numFmtId="0" fontId="8" fillId="0" borderId="0" xfId="0" applyFont="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20" fontId="11" fillId="0" borderId="0" xfId="0" applyNumberFormat="1"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8" fillId="0" borderId="3" xfId="0" applyFont="1" applyBorder="1" applyAlignment="1" applyProtection="1">
      <alignment horizontal="center" vertical="center"/>
      <protection locked="0" hidden="1"/>
    </xf>
    <xf numFmtId="0" fontId="8" fillId="0" borderId="7" xfId="0" applyFont="1" applyBorder="1" applyAlignment="1" applyProtection="1">
      <alignment horizontal="center" vertical="center"/>
      <protection locked="0" hidden="1"/>
    </xf>
    <xf numFmtId="0" fontId="8" fillId="0" borderId="2" xfId="0" applyFont="1" applyFill="1" applyBorder="1" applyAlignment="1" applyProtection="1">
      <alignment horizontal="center" vertical="center"/>
      <protection locked="0"/>
    </xf>
    <xf numFmtId="20" fontId="8" fillId="2" borderId="2" xfId="0" applyNumberFormat="1" applyFont="1" applyFill="1" applyBorder="1" applyAlignment="1" applyProtection="1">
      <alignment horizontal="center" vertical="center"/>
      <protection locked="0"/>
    </xf>
    <xf numFmtId="176" fontId="8" fillId="0" borderId="2" xfId="0" applyNumberFormat="1" applyFont="1" applyBorder="1" applyProtection="1">
      <alignment vertical="center"/>
      <protection locked="0"/>
    </xf>
    <xf numFmtId="0" fontId="8" fillId="2" borderId="2" xfId="0" applyFont="1" applyFill="1" applyBorder="1" applyAlignment="1" applyProtection="1">
      <alignment vertical="center" shrinkToFit="1"/>
      <protection locked="0"/>
    </xf>
    <xf numFmtId="0" fontId="0" fillId="0" borderId="0" xfId="0" applyAlignment="1" applyProtection="1">
      <alignment horizontal="right" vertical="center"/>
      <protection locked="0"/>
    </xf>
    <xf numFmtId="0" fontId="0" fillId="0" borderId="0" xfId="0" applyAlignment="1" applyProtection="1">
      <alignment horizontal="left" vertical="center"/>
      <protection locked="0"/>
    </xf>
    <xf numFmtId="0" fontId="16" fillId="0" borderId="0" xfId="0" applyFont="1" applyProtection="1">
      <alignment vertical="center"/>
      <protection locked="0"/>
    </xf>
    <xf numFmtId="0" fontId="1" fillId="0" borderId="0" xfId="0" applyFont="1" applyProtection="1">
      <alignment vertical="center"/>
      <protection locked="0"/>
    </xf>
    <xf numFmtId="0" fontId="8" fillId="0" borderId="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0" fillId="0" borderId="0" xfId="0" applyAlignment="1">
      <alignment horizontal="center" vertical="center"/>
    </xf>
    <xf numFmtId="0" fontId="7" fillId="0" borderId="0" xfId="0"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0" fillId="0" borderId="0" xfId="0" applyAlignment="1" applyProtection="1">
      <alignment horizontal="center" vertical="center"/>
      <protection locked="0"/>
    </xf>
    <xf numFmtId="0" fontId="2" fillId="0" borderId="0" xfId="0" applyFont="1" applyAlignment="1" applyProtection="1">
      <alignment horizontal="left" vertical="center"/>
      <protection locked="0"/>
    </xf>
    <xf numFmtId="0" fontId="8" fillId="0" borderId="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0" fillId="0" borderId="0" xfId="0" applyAlignment="1">
      <alignment horizontal="center" vertical="center"/>
    </xf>
    <xf numFmtId="0" fontId="0" fillId="0" borderId="0" xfId="0" applyProtection="1">
      <alignment vertical="center"/>
    </xf>
    <xf numFmtId="0" fontId="16" fillId="0" borderId="0" xfId="0" applyFont="1" applyProtection="1">
      <alignment vertical="center"/>
    </xf>
    <xf numFmtId="176" fontId="8" fillId="0" borderId="0" xfId="0" applyNumberFormat="1" applyFont="1" applyProtection="1">
      <alignment vertical="center"/>
    </xf>
    <xf numFmtId="0" fontId="1" fillId="0" borderId="0" xfId="0" applyFont="1" applyProtection="1">
      <alignment vertical="center"/>
    </xf>
    <xf numFmtId="0" fontId="0" fillId="0" borderId="0" xfId="0" applyAlignment="1" applyProtection="1">
      <alignment horizontal="center" vertical="center"/>
    </xf>
    <xf numFmtId="20" fontId="8" fillId="0" borderId="2" xfId="0" applyNumberFormat="1" applyFont="1" applyFill="1" applyBorder="1" applyAlignment="1" applyProtection="1">
      <alignment horizontal="center" vertical="center"/>
      <protection locked="0"/>
    </xf>
    <xf numFmtId="177" fontId="0" fillId="0" borderId="0" xfId="0" applyNumberFormat="1">
      <alignment vertical="center"/>
    </xf>
    <xf numFmtId="0" fontId="26" fillId="0" borderId="0" xfId="0" applyFont="1">
      <alignment vertical="center"/>
    </xf>
    <xf numFmtId="177" fontId="27" fillId="0" borderId="0" xfId="0" applyNumberFormat="1" applyFont="1">
      <alignment vertical="center"/>
    </xf>
    <xf numFmtId="0" fontId="0" fillId="0" borderId="0" xfId="0" applyAlignment="1" applyProtection="1">
      <alignment horizontal="center" vertical="center"/>
      <protection locked="0"/>
    </xf>
    <xf numFmtId="0" fontId="28" fillId="0" borderId="0" xfId="0" applyFont="1">
      <alignment vertical="center"/>
    </xf>
    <xf numFmtId="0" fontId="29" fillId="0" borderId="0" xfId="0" applyFont="1">
      <alignment vertical="center"/>
    </xf>
    <xf numFmtId="0" fontId="9" fillId="0" borderId="0" xfId="0" applyFont="1" applyAlignment="1" applyProtection="1">
      <alignment horizontal="left" vertical="center"/>
      <protection locked="0"/>
    </xf>
    <xf numFmtId="0" fontId="8" fillId="2" borderId="2" xfId="0" applyFont="1" applyFill="1" applyBorder="1" applyAlignment="1" applyProtection="1">
      <alignment horizontal="left" vertical="center" shrinkToFit="1"/>
      <protection locked="0"/>
    </xf>
    <xf numFmtId="0" fontId="8" fillId="2" borderId="2" xfId="0" applyFont="1" applyFill="1" applyBorder="1" applyAlignment="1" applyProtection="1">
      <alignment horizontal="center" vertical="center" shrinkToFit="1"/>
      <protection locked="0"/>
    </xf>
    <xf numFmtId="0" fontId="0" fillId="0" borderId="15" xfId="0" applyBorder="1" applyAlignment="1">
      <alignment horizontal="left" vertical="center" wrapText="1"/>
    </xf>
    <xf numFmtId="0" fontId="9" fillId="2" borderId="15"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9" fillId="2" borderId="16" xfId="0" applyFont="1" applyFill="1" applyBorder="1" applyAlignment="1" applyProtection="1">
      <alignment horizontal="left" vertical="top" wrapText="1"/>
      <protection locked="0"/>
    </xf>
    <xf numFmtId="0" fontId="9" fillId="2" borderId="17" xfId="0" applyFont="1" applyFill="1" applyBorder="1" applyAlignment="1" applyProtection="1">
      <alignment horizontal="left" vertical="top" wrapText="1"/>
      <protection locked="0"/>
    </xf>
    <xf numFmtId="0" fontId="9" fillId="2" borderId="18"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9" fillId="2" borderId="0"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top" wrapText="1"/>
      <protection locked="0"/>
    </xf>
    <xf numFmtId="0" fontId="9" fillId="2" borderId="8"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0" borderId="15" xfId="0" applyFont="1" applyFill="1" applyBorder="1" applyAlignment="1" applyProtection="1">
      <alignment horizontal="center" vertical="top" wrapText="1"/>
      <protection locked="0"/>
    </xf>
    <xf numFmtId="0" fontId="9" fillId="0" borderId="0" xfId="0" applyFont="1" applyFill="1" applyBorder="1" applyAlignment="1" applyProtection="1">
      <alignment horizontal="center" vertical="top" wrapText="1"/>
      <protection locked="0"/>
    </xf>
    <xf numFmtId="0" fontId="9" fillId="0" borderId="1" xfId="0" applyFont="1" applyFill="1" applyBorder="1" applyAlignment="1" applyProtection="1">
      <alignment horizontal="center" vertical="top" wrapText="1"/>
      <protection locked="0"/>
    </xf>
    <xf numFmtId="0" fontId="9" fillId="0" borderId="8" xfId="0" applyFont="1" applyFill="1" applyBorder="1" applyAlignment="1" applyProtection="1">
      <alignment horizontal="center" vertical="top" wrapText="1"/>
      <protection locked="0"/>
    </xf>
    <xf numFmtId="0" fontId="9" fillId="0" borderId="9" xfId="0" applyFont="1" applyFill="1" applyBorder="1" applyAlignment="1" applyProtection="1">
      <alignment horizontal="center" vertical="top" wrapText="1"/>
      <protection locked="0"/>
    </xf>
    <xf numFmtId="0" fontId="9" fillId="0" borderId="7" xfId="0" applyFont="1" applyFill="1" applyBorder="1" applyAlignment="1" applyProtection="1">
      <alignment horizontal="center" vertical="top"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23" fillId="0" borderId="0" xfId="0" applyFont="1" applyAlignment="1" applyProtection="1">
      <alignment horizontal="left" vertical="center" wrapText="1"/>
      <protection locked="0"/>
    </xf>
    <xf numFmtId="56" fontId="8" fillId="3" borderId="2" xfId="0" applyNumberFormat="1" applyFont="1" applyFill="1" applyBorder="1" applyAlignment="1" applyProtection="1">
      <alignment horizontal="left" vertical="center" wrapText="1" shrinkToFit="1"/>
      <protection locked="0" hidden="1"/>
    </xf>
    <xf numFmtId="0" fontId="0" fillId="0" borderId="2" xfId="0" applyBorder="1" applyAlignment="1" applyProtection="1">
      <alignment horizontal="left" vertical="center" wrapText="1" shrinkToFi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 fillId="0" borderId="0" xfId="0" applyFont="1" applyAlignment="1" applyProtection="1">
      <alignment horizontal="left" vertical="center"/>
      <protection locked="0"/>
    </xf>
    <xf numFmtId="0" fontId="8" fillId="2" borderId="2" xfId="0" applyFont="1" applyFill="1" applyBorder="1" applyAlignment="1" applyProtection="1">
      <alignment horizontal="left" vertical="center" shrinkToFit="1"/>
    </xf>
    <xf numFmtId="0" fontId="0" fillId="2" borderId="2" xfId="0" applyFill="1" applyBorder="1" applyAlignment="1" applyProtection="1">
      <alignment horizontal="left" vertical="center" shrinkToFit="1"/>
    </xf>
    <xf numFmtId="0" fontId="0" fillId="0" borderId="2" xfId="0" applyBorder="1" applyAlignment="1" applyProtection="1">
      <alignment horizontal="left" vertical="center" shrinkToFit="1"/>
    </xf>
    <xf numFmtId="0" fontId="8" fillId="0" borderId="2" xfId="0" applyFont="1" applyBorder="1" applyAlignment="1" applyProtection="1">
      <alignment horizontal="center" vertical="center"/>
      <protection locked="0" hidden="1"/>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shrinkToFit="1"/>
      <protection locked="0"/>
    </xf>
    <xf numFmtId="0" fontId="20" fillId="0" borderId="10"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shrinkToFit="1"/>
      <protection locked="0"/>
    </xf>
    <xf numFmtId="0" fontId="0" fillId="0" borderId="2" xfId="0"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2" borderId="2" xfId="0" applyFont="1"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2" fillId="0" borderId="0" xfId="0" applyFont="1" applyAlignment="1">
      <alignment horizontal="center" vertical="center"/>
    </xf>
    <xf numFmtId="0" fontId="0" fillId="0" borderId="0" xfId="0" applyAlignment="1">
      <alignment horizontal="center" vertical="center"/>
    </xf>
    <xf numFmtId="0" fontId="9" fillId="2" borderId="2" xfId="0" applyFont="1" applyFill="1" applyBorder="1" applyAlignment="1" applyProtection="1">
      <alignment vertical="top" wrapText="1"/>
      <protection locked="0"/>
    </xf>
    <xf numFmtId="0" fontId="0" fillId="0" borderId="2" xfId="0" applyBorder="1" applyAlignment="1" applyProtection="1">
      <alignment vertical="top" wrapText="1"/>
      <protection locked="0"/>
    </xf>
    <xf numFmtId="56" fontId="8" fillId="3" borderId="11" xfId="0" applyNumberFormat="1" applyFont="1" applyFill="1" applyBorder="1" applyAlignment="1" applyProtection="1">
      <alignment horizontal="left" vertical="center" wrapText="1" shrinkToFit="1"/>
      <protection locked="0" hidden="1"/>
    </xf>
    <xf numFmtId="56" fontId="8" fillId="3" borderId="12" xfId="0" applyNumberFormat="1" applyFont="1" applyFill="1" applyBorder="1" applyAlignment="1" applyProtection="1">
      <alignment horizontal="left" vertical="center" wrapText="1" shrinkToFit="1"/>
      <protection locked="0" hidden="1"/>
    </xf>
    <xf numFmtId="56" fontId="8" fillId="3" borderId="13" xfId="0" applyNumberFormat="1" applyFont="1" applyFill="1" applyBorder="1" applyAlignment="1" applyProtection="1">
      <alignment horizontal="left" vertical="center" wrapText="1" shrinkToFit="1"/>
      <protection locked="0" hidden="1"/>
    </xf>
    <xf numFmtId="0" fontId="2" fillId="0" borderId="0" xfId="0" applyFont="1" applyAlignment="1">
      <alignment horizontal="left" vertical="center"/>
    </xf>
    <xf numFmtId="0" fontId="8" fillId="2" borderId="2"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8" fillId="0" borderId="2" xfId="0" applyFont="1" applyBorder="1" applyAlignment="1" applyProtection="1">
      <alignment horizontal="center" vertical="center"/>
      <protection hidden="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5" fillId="0" borderId="6" xfId="0" applyFont="1" applyBorder="1" applyAlignment="1">
      <alignment horizontal="center" vertical="center" wrapText="1" shrinkToFit="1"/>
    </xf>
    <xf numFmtId="0" fontId="20" fillId="0" borderId="10" xfId="0" applyFont="1" applyBorder="1" applyAlignment="1">
      <alignment horizontal="center" vertical="center" wrapText="1" shrinkToFit="1"/>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center" vertical="center" wrapText="1" shrinkToFit="1"/>
    </xf>
    <xf numFmtId="0" fontId="0" fillId="0" borderId="2" xfId="0" applyBorder="1" applyAlignment="1">
      <alignment horizontal="center" vertical="center" shrinkToFit="1"/>
    </xf>
    <xf numFmtId="0" fontId="8" fillId="0" borderId="2" xfId="0" applyFont="1" applyBorder="1" applyAlignment="1">
      <alignment horizontal="center" vertical="center" shrinkToFit="1"/>
    </xf>
    <xf numFmtId="0" fontId="0" fillId="0" borderId="0" xfId="0" applyBorder="1" applyAlignment="1">
      <alignment horizontal="left" vertical="center" wrapText="1"/>
    </xf>
  </cellXfs>
  <cellStyles count="1">
    <cellStyle name="標準" xfId="0" builtinId="0"/>
  </cellStyles>
  <dxfs count="419">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15</xdr:row>
          <xdr:rowOff>0</xdr:rowOff>
        </xdr:from>
        <xdr:to>
          <xdr:col>9</xdr:col>
          <xdr:colOff>266700</xdr:colOff>
          <xdr:row>17</xdr:row>
          <xdr:rowOff>123825</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5895975" y="3124200"/>
              <a:ext cx="619125" cy="561975"/>
              <a:chOff x="6096000" y="3162300"/>
              <a:chExt cx="619125" cy="561975"/>
            </a:xfrm>
          </xdr:grpSpPr>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6096000" y="316230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6096000" y="34861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grp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15</xdr:row>
          <xdr:rowOff>0</xdr:rowOff>
        </xdr:from>
        <xdr:to>
          <xdr:col>9</xdr:col>
          <xdr:colOff>266700</xdr:colOff>
          <xdr:row>17</xdr:row>
          <xdr:rowOff>123825</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5895975" y="3124200"/>
              <a:ext cx="619125" cy="561975"/>
              <a:chOff x="6096000" y="3162300"/>
              <a:chExt cx="619125" cy="5619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6096000" y="316230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6096000" y="34861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grp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15</xdr:row>
          <xdr:rowOff>0</xdr:rowOff>
        </xdr:from>
        <xdr:to>
          <xdr:col>9</xdr:col>
          <xdr:colOff>266700</xdr:colOff>
          <xdr:row>17</xdr:row>
          <xdr:rowOff>123825</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5895975" y="3124200"/>
              <a:ext cx="619125" cy="561975"/>
              <a:chOff x="6096000" y="3162300"/>
              <a:chExt cx="619125" cy="561975"/>
            </a:xfrm>
          </xdr:grpSpPr>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6096000" y="316230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6096000" y="34861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grp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15</xdr:row>
          <xdr:rowOff>0</xdr:rowOff>
        </xdr:from>
        <xdr:to>
          <xdr:col>9</xdr:col>
          <xdr:colOff>266700</xdr:colOff>
          <xdr:row>17</xdr:row>
          <xdr:rowOff>123825</xdr:rowOff>
        </xdr:to>
        <xdr:grpSp>
          <xdr:nvGrpSpPr>
            <xdr:cNvPr id="2" name="グループ化 1">
              <a:extLst>
                <a:ext uri="{FF2B5EF4-FFF2-40B4-BE49-F238E27FC236}">
                  <a16:creationId xmlns:a16="http://schemas.microsoft.com/office/drawing/2014/main" id="{00000000-0008-0000-0C00-000002000000}"/>
                </a:ext>
              </a:extLst>
            </xdr:cNvPr>
            <xdr:cNvGrpSpPr/>
          </xdr:nvGrpSpPr>
          <xdr:grpSpPr>
            <a:xfrm>
              <a:off x="5895975" y="3124200"/>
              <a:ext cx="619125" cy="561975"/>
              <a:chOff x="6096000" y="3162300"/>
              <a:chExt cx="619125" cy="561975"/>
            </a:xfrm>
          </xdr:grpSpPr>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C00-000001340000}"/>
                  </a:ext>
                </a:extLst>
              </xdr:cNvPr>
              <xdr:cNvSpPr/>
            </xdr:nvSpPr>
            <xdr:spPr bwMode="auto">
              <a:xfrm>
                <a:off x="6096000" y="316230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C00-000002340000}"/>
                  </a:ext>
                </a:extLst>
              </xdr:cNvPr>
              <xdr:cNvSpPr/>
            </xdr:nvSpPr>
            <xdr:spPr bwMode="auto">
              <a:xfrm>
                <a:off x="6096000" y="34861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grp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7</xdr:col>
      <xdr:colOff>666751</xdr:colOff>
      <xdr:row>21</xdr:row>
      <xdr:rowOff>85725</xdr:rowOff>
    </xdr:from>
    <xdr:to>
      <xdr:col>11</xdr:col>
      <xdr:colOff>152401</xdr:colOff>
      <xdr:row>26</xdr:row>
      <xdr:rowOff>9524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5362576" y="4524375"/>
          <a:ext cx="1352550" cy="1019174"/>
        </a:xfrm>
        <a:prstGeom prst="rect">
          <a:avLst/>
        </a:prstGeom>
        <a:solidFill>
          <a:schemeClr val="bg1"/>
        </a:solidFill>
        <a:ln w="158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500">
            <a:latin typeface="HG丸ｺﾞｼｯｸM-PRO" panose="020F0600000000000000" pitchFamily="50" charset="-128"/>
            <a:ea typeface="HG丸ｺﾞｼｯｸM-PRO" panose="020F0600000000000000" pitchFamily="50" charset="-128"/>
          </a:endParaRPr>
        </a:p>
        <a:p>
          <a:r>
            <a:rPr kumimoji="1" lang="ja-JP" altLang="en-US" sz="950" b="1">
              <a:latin typeface="HG丸ｺﾞｼｯｸM-PRO" panose="020F0600000000000000" pitchFamily="50" charset="-128"/>
              <a:ea typeface="HG丸ｺﾞｼｯｸM-PRO" panose="020F0600000000000000" pitchFamily="50" charset="-128"/>
            </a:rPr>
            <a:t>休暇等で労務を提供し得る状態にない場合，備考欄へ記入してください。</a:t>
          </a:r>
          <a:endParaRPr kumimoji="1" lang="en-US" altLang="ja-JP" sz="950" b="1">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twoCellAnchor>
  <xdr:twoCellAnchor>
    <xdr:from>
      <xdr:col>7</xdr:col>
      <xdr:colOff>638176</xdr:colOff>
      <xdr:row>16</xdr:row>
      <xdr:rowOff>133350</xdr:rowOff>
    </xdr:from>
    <xdr:to>
      <xdr:col>8</xdr:col>
      <xdr:colOff>657225</xdr:colOff>
      <xdr:row>21</xdr:row>
      <xdr:rowOff>85725</xdr:rowOff>
    </xdr:to>
    <xdr:cxnSp macro="">
      <xdr:nvCxnSpPr>
        <xdr:cNvPr id="3" name="直線矢印コネクタ 2">
          <a:extLst>
            <a:ext uri="{FF2B5EF4-FFF2-40B4-BE49-F238E27FC236}">
              <a16:creationId xmlns:a16="http://schemas.microsoft.com/office/drawing/2014/main" id="{00000000-0008-0000-0D00-000003000000}"/>
            </a:ext>
          </a:extLst>
        </xdr:cNvPr>
        <xdr:cNvCxnSpPr/>
      </xdr:nvCxnSpPr>
      <xdr:spPr>
        <a:xfrm flipH="1" flipV="1">
          <a:off x="5334001" y="3476625"/>
          <a:ext cx="828674" cy="1047750"/>
        </a:xfrm>
        <a:prstGeom prst="straightConnector1">
          <a:avLst/>
        </a:prstGeom>
        <a:ln w="158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323851</xdr:colOff>
      <xdr:row>18</xdr:row>
      <xdr:rowOff>133351</xdr:rowOff>
    </xdr:from>
    <xdr:to>
      <xdr:col>8</xdr:col>
      <xdr:colOff>114300</xdr:colOff>
      <xdr:row>21</xdr:row>
      <xdr:rowOff>85725</xdr:rowOff>
    </xdr:to>
    <xdr:cxnSp macro="">
      <xdr:nvCxnSpPr>
        <xdr:cNvPr id="4" name="直線矢印コネクタ 3">
          <a:extLst>
            <a:ext uri="{FF2B5EF4-FFF2-40B4-BE49-F238E27FC236}">
              <a16:creationId xmlns:a16="http://schemas.microsoft.com/office/drawing/2014/main" id="{00000000-0008-0000-0D00-000004000000}"/>
            </a:ext>
          </a:extLst>
        </xdr:cNvPr>
        <xdr:cNvCxnSpPr/>
      </xdr:nvCxnSpPr>
      <xdr:spPr>
        <a:xfrm flipH="1" flipV="1">
          <a:off x="5019676" y="3914776"/>
          <a:ext cx="904874" cy="609599"/>
        </a:xfrm>
        <a:prstGeom prst="straightConnector1">
          <a:avLst/>
        </a:prstGeom>
        <a:ln w="158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38099</xdr:colOff>
      <xdr:row>1</xdr:row>
      <xdr:rowOff>85724</xdr:rowOff>
    </xdr:from>
    <xdr:to>
      <xdr:col>6</xdr:col>
      <xdr:colOff>314324</xdr:colOff>
      <xdr:row>6</xdr:row>
      <xdr:rowOff>104774</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38099" y="333374"/>
          <a:ext cx="3857625" cy="1019175"/>
        </a:xfrm>
        <a:prstGeom prst="rect">
          <a:avLst/>
        </a:prstGeom>
        <a:solidFill>
          <a:schemeClr val="bg1"/>
        </a:solidFill>
        <a:ln w="158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0" b="0">
            <a:latin typeface="HG丸ｺﾞｼｯｸM-PRO" panose="020F0600000000000000" pitchFamily="50" charset="-128"/>
            <a:ea typeface="HG丸ｺﾞｼｯｸM-PRO" panose="020F0600000000000000" pitchFamily="50" charset="-128"/>
          </a:endParaRPr>
        </a:p>
        <a:p>
          <a:r>
            <a:rPr kumimoji="1" lang="ja-JP" altLang="en-US" sz="950" b="1">
              <a:latin typeface="HG丸ｺﾞｼｯｸM-PRO" panose="020F0600000000000000" pitchFamily="50" charset="-128"/>
              <a:ea typeface="HG丸ｺﾞｼｯｸM-PRO" panose="020F0600000000000000" pitchFamily="50" charset="-128"/>
            </a:rPr>
            <a:t>労務を提供し得る状態にあった時間帯に，以下に該当する時間がある場合も，休憩等時間数欄へ記入してください。</a:t>
          </a:r>
          <a:endParaRPr kumimoji="1" lang="en-US" altLang="ja-JP" sz="950" b="1">
            <a:latin typeface="HG丸ｺﾞｼｯｸM-PRO" panose="020F0600000000000000" pitchFamily="50" charset="-128"/>
            <a:ea typeface="HG丸ｺﾞｼｯｸM-PRO" panose="020F0600000000000000" pitchFamily="50" charset="-128"/>
          </a:endParaRPr>
        </a:p>
        <a:p>
          <a:r>
            <a:rPr kumimoji="1" lang="ja-JP" altLang="en-US" sz="950" b="1">
              <a:latin typeface="HG丸ｺﾞｼｯｸM-PRO" panose="020F0600000000000000" pitchFamily="50" charset="-128"/>
              <a:ea typeface="HG丸ｺﾞｼｯｸM-PRO" panose="020F0600000000000000" pitchFamily="50" charset="-128"/>
            </a:rPr>
            <a:t>・出張，業務命令，研修の日の移動時間</a:t>
          </a:r>
          <a:r>
            <a:rPr kumimoji="1" lang="en-US" altLang="ja-JP" sz="950" b="1">
              <a:latin typeface="HG丸ｺﾞｼｯｸM-PRO" panose="020F0600000000000000" pitchFamily="50" charset="-128"/>
              <a:ea typeface="HG丸ｺﾞｼｯｸM-PRO" panose="020F0600000000000000" pitchFamily="50" charset="-128"/>
            </a:rPr>
            <a:t>(</a:t>
          </a:r>
          <a:r>
            <a:rPr kumimoji="1" lang="ja-JP" altLang="en-US" sz="950" b="1">
              <a:latin typeface="HG丸ｺﾞｼｯｸM-PRO" panose="020F0600000000000000" pitchFamily="50" charset="-128"/>
              <a:ea typeface="HG丸ｺﾞｼｯｸM-PRO" panose="020F0600000000000000" pitchFamily="50" charset="-128"/>
            </a:rPr>
            <a:t>移動のみの日除く</a:t>
          </a:r>
          <a:r>
            <a:rPr kumimoji="1" lang="en-US" altLang="ja-JP" sz="950" b="1">
              <a:latin typeface="HG丸ｺﾞｼｯｸM-PRO" panose="020F0600000000000000" pitchFamily="50" charset="-128"/>
              <a:ea typeface="HG丸ｺﾞｼｯｸM-PRO" panose="020F0600000000000000" pitchFamily="50" charset="-128"/>
            </a:rPr>
            <a:t>)</a:t>
          </a:r>
        </a:p>
        <a:p>
          <a:r>
            <a:rPr kumimoji="1" lang="ja-JP" altLang="en-US" sz="950" b="1">
              <a:latin typeface="HG丸ｺﾞｼｯｸM-PRO" panose="020F0600000000000000" pitchFamily="50" charset="-128"/>
              <a:ea typeface="HG丸ｺﾞｼｯｸM-PRO" panose="020F0600000000000000" pitchFamily="50" charset="-128"/>
            </a:rPr>
            <a:t>・兼業従事（兼業のための移動時間含む）する時間（休暇日に従事するものは除く）</a:t>
          </a:r>
        </a:p>
      </xdr:txBody>
    </xdr:sp>
    <xdr:clientData/>
  </xdr:twoCellAnchor>
  <xdr:twoCellAnchor>
    <xdr:from>
      <xdr:col>7</xdr:col>
      <xdr:colOff>847728</xdr:colOff>
      <xdr:row>26</xdr:row>
      <xdr:rowOff>9524</xdr:rowOff>
    </xdr:from>
    <xdr:to>
      <xdr:col>8</xdr:col>
      <xdr:colOff>228601</xdr:colOff>
      <xdr:row>31</xdr:row>
      <xdr:rowOff>66675</xdr:rowOff>
    </xdr:to>
    <xdr:cxnSp macro="">
      <xdr:nvCxnSpPr>
        <xdr:cNvPr id="6" name="直線矢印コネクタ 5">
          <a:extLst>
            <a:ext uri="{FF2B5EF4-FFF2-40B4-BE49-F238E27FC236}">
              <a16:creationId xmlns:a16="http://schemas.microsoft.com/office/drawing/2014/main" id="{00000000-0008-0000-0D00-000006000000}"/>
            </a:ext>
          </a:extLst>
        </xdr:cNvPr>
        <xdr:cNvCxnSpPr>
          <a:stCxn id="2" idx="2"/>
        </xdr:cNvCxnSpPr>
      </xdr:nvCxnSpPr>
      <xdr:spPr>
        <a:xfrm flipH="1">
          <a:off x="5543553" y="5543549"/>
          <a:ext cx="495298" cy="1152526"/>
        </a:xfrm>
        <a:prstGeom prst="straightConnector1">
          <a:avLst/>
        </a:prstGeom>
        <a:ln w="158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xdr:colOff>
      <xdr:row>6</xdr:row>
      <xdr:rowOff>114300</xdr:rowOff>
    </xdr:from>
    <xdr:to>
      <xdr:col>5</xdr:col>
      <xdr:colOff>95250</xdr:colOff>
      <xdr:row>8</xdr:row>
      <xdr:rowOff>19050</xdr:rowOff>
    </xdr:to>
    <xdr:cxnSp macro="">
      <xdr:nvCxnSpPr>
        <xdr:cNvPr id="9" name="直線矢印コネクタ 8">
          <a:extLst>
            <a:ext uri="{FF2B5EF4-FFF2-40B4-BE49-F238E27FC236}">
              <a16:creationId xmlns:a16="http://schemas.microsoft.com/office/drawing/2014/main" id="{00000000-0008-0000-0D00-000009000000}"/>
            </a:ext>
          </a:extLst>
        </xdr:cNvPr>
        <xdr:cNvCxnSpPr/>
      </xdr:nvCxnSpPr>
      <xdr:spPr>
        <a:xfrm>
          <a:off x="2971800" y="1362075"/>
          <a:ext cx="47625" cy="247650"/>
        </a:xfrm>
        <a:prstGeom prst="straightConnector1">
          <a:avLst/>
        </a:prstGeom>
        <a:ln w="158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35</xdr:row>
      <xdr:rowOff>57149</xdr:rowOff>
    </xdr:from>
    <xdr:to>
      <xdr:col>6</xdr:col>
      <xdr:colOff>628651</xdr:colOff>
      <xdr:row>41</xdr:row>
      <xdr:rowOff>180975</xdr:rowOff>
    </xdr:to>
    <xdr:sp macro="" textlink="">
      <xdr:nvSpPr>
        <xdr:cNvPr id="10" name="テキスト ボックス 9">
          <a:extLst>
            <a:ext uri="{FF2B5EF4-FFF2-40B4-BE49-F238E27FC236}">
              <a16:creationId xmlns:a16="http://schemas.microsoft.com/office/drawing/2014/main" id="{00000000-0008-0000-0D00-00000A000000}"/>
            </a:ext>
          </a:extLst>
        </xdr:cNvPr>
        <xdr:cNvSpPr txBox="1"/>
      </xdr:nvSpPr>
      <xdr:spPr>
        <a:xfrm>
          <a:off x="1019175" y="7562849"/>
          <a:ext cx="3190876" cy="1438276"/>
        </a:xfrm>
        <a:prstGeom prst="rect">
          <a:avLst/>
        </a:prstGeom>
        <a:solidFill>
          <a:schemeClr val="bg1"/>
        </a:solidFill>
        <a:ln w="158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500"/>
        </a:p>
        <a:p>
          <a:r>
            <a:rPr kumimoji="1" lang="ja-JP" altLang="en-US" sz="950" b="1">
              <a:latin typeface="HG丸ｺﾞｼｯｸM-PRO" panose="020F0600000000000000" pitchFamily="50" charset="-128"/>
              <a:ea typeface="HG丸ｺﾞｼｯｸM-PRO" panose="020F0600000000000000" pitchFamily="50" charset="-128"/>
            </a:rPr>
            <a:t>労務を提供し得る状態にあった時間帯と</a:t>
          </a:r>
          <a:endParaRPr kumimoji="1" lang="en-US" altLang="ja-JP" sz="950" b="1">
            <a:latin typeface="HG丸ｺﾞｼｯｸM-PRO" panose="020F0600000000000000" pitchFamily="50" charset="-128"/>
            <a:ea typeface="HG丸ｺﾞｼｯｸM-PRO" panose="020F0600000000000000" pitchFamily="50" charset="-128"/>
          </a:endParaRPr>
        </a:p>
        <a:p>
          <a:r>
            <a:rPr kumimoji="1" lang="ja-JP" altLang="en-US" sz="950" b="1">
              <a:latin typeface="HG丸ｺﾞｼｯｸM-PRO" panose="020F0600000000000000" pitchFamily="50" charset="-128"/>
              <a:ea typeface="HG丸ｺﾞｼｯｸM-PRO" panose="020F0600000000000000" pitchFamily="50" charset="-128"/>
            </a:rPr>
            <a:t>本学の規則等で定める勤務時間</a:t>
          </a:r>
          <a:endParaRPr kumimoji="1" lang="en-US" altLang="ja-JP" sz="950" b="1">
            <a:latin typeface="HG丸ｺﾞｼｯｸM-PRO" panose="020F0600000000000000" pitchFamily="50" charset="-128"/>
            <a:ea typeface="HG丸ｺﾞｼｯｸM-PRO" panose="020F0600000000000000" pitchFamily="50" charset="-128"/>
          </a:endParaRPr>
        </a:p>
        <a:p>
          <a:r>
            <a:rPr kumimoji="1" lang="ja-JP" altLang="en-US" sz="950" b="1">
              <a:latin typeface="HG丸ｺﾞｼｯｸM-PRO" panose="020F0600000000000000" pitchFamily="50" charset="-128"/>
              <a:ea typeface="HG丸ｺﾞｼｯｸM-PRO" panose="020F0600000000000000" pitchFamily="50" charset="-128"/>
            </a:rPr>
            <a:t>（教員</a:t>
          </a:r>
          <a:r>
            <a:rPr kumimoji="1" lang="en-US" altLang="ja-JP" sz="950" b="1">
              <a:latin typeface="HG丸ｺﾞｼｯｸM-PRO" panose="020F0600000000000000" pitchFamily="50" charset="-128"/>
              <a:ea typeface="HG丸ｺﾞｼｯｸM-PRO" panose="020F0600000000000000" pitchFamily="50" charset="-128"/>
            </a:rPr>
            <a:t>:8:30</a:t>
          </a:r>
          <a:r>
            <a:rPr kumimoji="1" lang="ja-JP" altLang="en-US" sz="950" b="1">
              <a:latin typeface="HG丸ｺﾞｼｯｸM-PRO" panose="020F0600000000000000" pitchFamily="50" charset="-128"/>
              <a:ea typeface="HG丸ｺﾞｼｯｸM-PRO" panose="020F0600000000000000" pitchFamily="50" charset="-128"/>
            </a:rPr>
            <a:t>～</a:t>
          </a:r>
          <a:r>
            <a:rPr kumimoji="1" lang="en-US" altLang="ja-JP" sz="950" b="1">
              <a:latin typeface="HG丸ｺﾞｼｯｸM-PRO" panose="020F0600000000000000" pitchFamily="50" charset="-128"/>
              <a:ea typeface="HG丸ｺﾞｼｯｸM-PRO" panose="020F0600000000000000" pitchFamily="50" charset="-128"/>
            </a:rPr>
            <a:t>17:3</a:t>
          </a:r>
          <a:r>
            <a:rPr kumimoji="1" lang="ja-JP" altLang="en-US" sz="950" b="1">
              <a:latin typeface="HG丸ｺﾞｼｯｸM-PRO" panose="020F0600000000000000" pitchFamily="50" charset="-128"/>
              <a:ea typeface="HG丸ｺﾞｼｯｸM-PRO" panose="020F0600000000000000" pitchFamily="50" charset="-128"/>
            </a:rPr>
            <a:t>０　休憩</a:t>
          </a:r>
          <a:r>
            <a:rPr kumimoji="1" lang="en-US" altLang="ja-JP" sz="950" b="1">
              <a:latin typeface="HG丸ｺﾞｼｯｸM-PRO" panose="020F0600000000000000" pitchFamily="50" charset="-128"/>
              <a:ea typeface="HG丸ｺﾞｼｯｸM-PRO" panose="020F0600000000000000" pitchFamily="50" charset="-128"/>
            </a:rPr>
            <a:t>1</a:t>
          </a:r>
          <a:r>
            <a:rPr kumimoji="1" lang="ja-JP" altLang="en-US" sz="950" b="1">
              <a:latin typeface="HG丸ｺﾞｼｯｸM-PRO" panose="020F0600000000000000" pitchFamily="50" charset="-128"/>
              <a:ea typeface="HG丸ｺﾞｼｯｸM-PRO" panose="020F0600000000000000" pitchFamily="50" charset="-128"/>
            </a:rPr>
            <a:t>時間</a:t>
          </a:r>
          <a:r>
            <a:rPr kumimoji="1" lang="en-US" altLang="ja-JP" sz="950" b="1">
              <a:latin typeface="HG丸ｺﾞｼｯｸM-PRO" panose="020F0600000000000000" pitchFamily="50" charset="-128"/>
              <a:ea typeface="HG丸ｺﾞｼｯｸM-PRO" panose="020F0600000000000000" pitchFamily="50" charset="-128"/>
            </a:rPr>
            <a:t>15</a:t>
          </a:r>
          <a:r>
            <a:rPr kumimoji="1" lang="ja-JP" altLang="en-US" sz="950" b="1">
              <a:latin typeface="HG丸ｺﾞｼｯｸM-PRO" panose="020F0600000000000000" pitchFamily="50" charset="-128"/>
              <a:ea typeface="HG丸ｺﾞｼｯｸM-PRO" panose="020F0600000000000000" pitchFamily="50" charset="-128"/>
            </a:rPr>
            <a:t>分</a:t>
          </a:r>
          <a:endParaRPr kumimoji="1" lang="en-US" altLang="ja-JP" sz="950" b="1">
            <a:latin typeface="HG丸ｺﾞｼｯｸM-PRO" panose="020F0600000000000000" pitchFamily="50" charset="-128"/>
            <a:ea typeface="HG丸ｺﾞｼｯｸM-PRO" panose="020F0600000000000000" pitchFamily="50" charset="-128"/>
          </a:endParaRPr>
        </a:p>
        <a:p>
          <a:r>
            <a:rPr kumimoji="1" lang="ja-JP" altLang="en-US" sz="950" b="1">
              <a:latin typeface="HG丸ｺﾞｼｯｸM-PRO" panose="020F0600000000000000" pitchFamily="50" charset="-128"/>
              <a:ea typeface="HG丸ｺﾞｼｯｸM-PRO" panose="020F0600000000000000" pitchFamily="50" charset="-128"/>
            </a:rPr>
            <a:t>　教員以外</a:t>
          </a:r>
          <a:r>
            <a:rPr kumimoji="1" lang="en-US" altLang="ja-JP" sz="950" b="1">
              <a:latin typeface="HG丸ｺﾞｼｯｸM-PRO" panose="020F0600000000000000" pitchFamily="50" charset="-128"/>
              <a:ea typeface="HG丸ｺﾞｼｯｸM-PRO" panose="020F0600000000000000" pitchFamily="50" charset="-128"/>
            </a:rPr>
            <a:t>:8:30</a:t>
          </a:r>
          <a:r>
            <a:rPr kumimoji="1" lang="ja-JP" altLang="en-US" sz="950" b="1">
              <a:latin typeface="HG丸ｺﾞｼｯｸM-PRO" panose="020F0600000000000000" pitchFamily="50" charset="-128"/>
              <a:ea typeface="HG丸ｺﾞｼｯｸM-PRO" panose="020F0600000000000000" pitchFamily="50" charset="-128"/>
            </a:rPr>
            <a:t>～</a:t>
          </a:r>
          <a:r>
            <a:rPr kumimoji="1" lang="en-US" altLang="ja-JP" sz="950" b="1">
              <a:latin typeface="HG丸ｺﾞｼｯｸM-PRO" panose="020F0600000000000000" pitchFamily="50" charset="-128"/>
              <a:ea typeface="HG丸ｺﾞｼｯｸM-PRO" panose="020F0600000000000000" pitchFamily="50" charset="-128"/>
            </a:rPr>
            <a:t>17:15</a:t>
          </a:r>
          <a:r>
            <a:rPr kumimoji="1" lang="ja-JP" altLang="en-US" sz="950" b="1">
              <a:latin typeface="HG丸ｺﾞｼｯｸM-PRO" panose="020F0600000000000000" pitchFamily="50" charset="-128"/>
              <a:ea typeface="HG丸ｺﾞｼｯｸM-PRO" panose="020F0600000000000000" pitchFamily="50" charset="-128"/>
            </a:rPr>
            <a:t>　休憩１時間）</a:t>
          </a:r>
          <a:endParaRPr kumimoji="1" lang="en-US" altLang="ja-JP" sz="950" b="1">
            <a:latin typeface="HG丸ｺﾞｼｯｸM-PRO" panose="020F0600000000000000" pitchFamily="50" charset="-128"/>
            <a:ea typeface="HG丸ｺﾞｼｯｸM-PRO" panose="020F0600000000000000" pitchFamily="50" charset="-128"/>
          </a:endParaRPr>
        </a:p>
        <a:p>
          <a:r>
            <a:rPr kumimoji="1" lang="ja-JP" altLang="en-US" sz="950" b="1">
              <a:latin typeface="HG丸ｺﾞｼｯｸM-PRO" panose="020F0600000000000000" pitchFamily="50" charset="-128"/>
              <a:ea typeface="HG丸ｺﾞｼｯｸM-PRO" panose="020F0600000000000000" pitchFamily="50" charset="-128"/>
            </a:rPr>
            <a:t>が同じ場合，当該時間帯の記入は省略して差し支えありませんが，労務を提供し得る状態にあった時間数は必ず記入してください。</a:t>
          </a:r>
        </a:p>
      </xdr:txBody>
    </xdr:sp>
    <xdr:clientData/>
  </xdr:twoCellAnchor>
  <xdr:twoCellAnchor>
    <xdr:from>
      <xdr:col>3</xdr:col>
      <xdr:colOff>95250</xdr:colOff>
      <xdr:row>23</xdr:row>
      <xdr:rowOff>114300</xdr:rowOff>
    </xdr:from>
    <xdr:to>
      <xdr:col>4</xdr:col>
      <xdr:colOff>114300</xdr:colOff>
      <xdr:row>35</xdr:row>
      <xdr:rowOff>57150</xdr:rowOff>
    </xdr:to>
    <xdr:cxnSp macro="">
      <xdr:nvCxnSpPr>
        <xdr:cNvPr id="11" name="直線矢印コネクタ 10">
          <a:extLst>
            <a:ext uri="{FF2B5EF4-FFF2-40B4-BE49-F238E27FC236}">
              <a16:creationId xmlns:a16="http://schemas.microsoft.com/office/drawing/2014/main" id="{00000000-0008-0000-0D00-00000B000000}"/>
            </a:ext>
          </a:extLst>
        </xdr:cNvPr>
        <xdr:cNvCxnSpPr/>
      </xdr:nvCxnSpPr>
      <xdr:spPr>
        <a:xfrm flipV="1">
          <a:off x="1952625" y="4991100"/>
          <a:ext cx="314325" cy="2571750"/>
        </a:xfrm>
        <a:prstGeom prst="straightConnector1">
          <a:avLst/>
        </a:prstGeom>
        <a:ln w="158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847725</xdr:colOff>
      <xdr:row>0</xdr:row>
      <xdr:rowOff>47625</xdr:rowOff>
    </xdr:from>
    <xdr:to>
      <xdr:col>8</xdr:col>
      <xdr:colOff>57149</xdr:colOff>
      <xdr:row>8</xdr:row>
      <xdr:rowOff>85725</xdr:rowOff>
    </xdr:to>
    <xdr:sp macro="" textlink="">
      <xdr:nvSpPr>
        <xdr:cNvPr id="12" name="テキスト ボックス 11">
          <a:extLst>
            <a:ext uri="{FF2B5EF4-FFF2-40B4-BE49-F238E27FC236}">
              <a16:creationId xmlns:a16="http://schemas.microsoft.com/office/drawing/2014/main" id="{00000000-0008-0000-0D00-00000C000000}"/>
            </a:ext>
          </a:extLst>
        </xdr:cNvPr>
        <xdr:cNvSpPr txBox="1"/>
      </xdr:nvSpPr>
      <xdr:spPr>
        <a:xfrm>
          <a:off x="4429125" y="47625"/>
          <a:ext cx="1362074" cy="1628775"/>
        </a:xfrm>
        <a:prstGeom prst="rect">
          <a:avLst/>
        </a:prstGeom>
        <a:solidFill>
          <a:schemeClr val="bg1"/>
        </a:solidFill>
        <a:ln w="158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500">
            <a:latin typeface="HG丸ｺﾞｼｯｸM-PRO" panose="020F0600000000000000" pitchFamily="50" charset="-128"/>
            <a:ea typeface="HG丸ｺﾞｼｯｸM-PRO" panose="020F0600000000000000" pitchFamily="50" charset="-128"/>
          </a:endParaRPr>
        </a:p>
        <a:p>
          <a:r>
            <a:rPr kumimoji="1" lang="ja-JP" altLang="en-US" sz="950" b="1">
              <a:latin typeface="HG丸ｺﾞｼｯｸM-PRO" panose="020F0600000000000000" pitchFamily="50" charset="-128"/>
              <a:ea typeface="HG丸ｺﾞｼｯｸM-PRO" panose="020F0600000000000000" pitchFamily="50" charset="-128"/>
            </a:rPr>
            <a:t>休日であった日に勤務を命ぜられ，代わりに別の日を休日とした場合，勤務を命ぜられた日には，備考欄に「勤務日」と記入してください。</a:t>
          </a:r>
          <a:endParaRPr kumimoji="1" lang="en-US" altLang="ja-JP" sz="950" b="1">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twoCellAnchor>
  <xdr:twoCellAnchor>
    <xdr:from>
      <xdr:col>7</xdr:col>
      <xdr:colOff>485774</xdr:colOff>
      <xdr:row>33</xdr:row>
      <xdr:rowOff>95251</xdr:rowOff>
    </xdr:from>
    <xdr:to>
      <xdr:col>11</xdr:col>
      <xdr:colOff>152399</xdr:colOff>
      <xdr:row>37</xdr:row>
      <xdr:rowOff>114301</xdr:rowOff>
    </xdr:to>
    <xdr:sp macro="" textlink="">
      <xdr:nvSpPr>
        <xdr:cNvPr id="13" name="テキスト ボックス 12">
          <a:extLst>
            <a:ext uri="{FF2B5EF4-FFF2-40B4-BE49-F238E27FC236}">
              <a16:creationId xmlns:a16="http://schemas.microsoft.com/office/drawing/2014/main" id="{00000000-0008-0000-0D00-00000D000000}"/>
            </a:ext>
          </a:extLst>
        </xdr:cNvPr>
        <xdr:cNvSpPr txBox="1"/>
      </xdr:nvSpPr>
      <xdr:spPr>
        <a:xfrm>
          <a:off x="5181599" y="7162801"/>
          <a:ext cx="1533525" cy="895350"/>
        </a:xfrm>
        <a:prstGeom prst="rect">
          <a:avLst/>
        </a:prstGeom>
        <a:solidFill>
          <a:schemeClr val="bg1"/>
        </a:solidFill>
        <a:ln w="158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500">
            <a:latin typeface="HG丸ｺﾞｼｯｸM-PRO" panose="020F0600000000000000" pitchFamily="50" charset="-128"/>
            <a:ea typeface="HG丸ｺﾞｼｯｸM-PRO" panose="020F0600000000000000" pitchFamily="50" charset="-128"/>
          </a:endParaRPr>
        </a:p>
        <a:p>
          <a:r>
            <a:rPr kumimoji="1" lang="ja-JP" altLang="en-US" sz="950" b="1">
              <a:latin typeface="HG丸ｺﾞｼｯｸM-PRO" panose="020F0600000000000000" pitchFamily="50" charset="-128"/>
              <a:ea typeface="HG丸ｺﾞｼｯｸM-PRO" panose="020F0600000000000000" pitchFamily="50" charset="-128"/>
            </a:rPr>
            <a:t>出張等のため，単に移動のみする日は，備考欄へ「移動日」と記入してください。</a:t>
          </a:r>
          <a:endParaRPr kumimoji="1" lang="en-US" altLang="ja-JP" sz="950" b="1">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twoCellAnchor>
  <xdr:twoCellAnchor>
    <xdr:from>
      <xdr:col>6</xdr:col>
      <xdr:colOff>428626</xdr:colOff>
      <xdr:row>41</xdr:row>
      <xdr:rowOff>200025</xdr:rowOff>
    </xdr:from>
    <xdr:to>
      <xdr:col>11</xdr:col>
      <xdr:colOff>142875</xdr:colOff>
      <xdr:row>50</xdr:row>
      <xdr:rowOff>123824</xdr:rowOff>
    </xdr:to>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4010026" y="9020175"/>
          <a:ext cx="2619374" cy="2000249"/>
        </a:xfrm>
        <a:prstGeom prst="rect">
          <a:avLst/>
        </a:prstGeom>
        <a:solidFill>
          <a:schemeClr val="bg1"/>
        </a:solidFill>
        <a:ln w="158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500" b="1">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950" b="1">
              <a:solidFill>
                <a:sysClr val="windowText" lastClr="000000"/>
              </a:solidFill>
              <a:latin typeface="HG丸ｺﾞｼｯｸM-PRO" panose="020F0600000000000000" pitchFamily="50" charset="-128"/>
              <a:ea typeface="HG丸ｺﾞｼｯｸM-PRO" panose="020F0600000000000000" pitchFamily="50" charset="-128"/>
            </a:rPr>
            <a:t>勤務日（休暇日除く）に兼業従事する場合は，兼業のために移動した時間も含めて休憩等時間欄に記入してください。</a:t>
          </a:r>
          <a:endParaRPr kumimoji="1" lang="en-US" altLang="ja-JP" sz="950" b="1">
            <a:solidFill>
              <a:sysClr val="windowText" lastClr="000000"/>
            </a:solidFill>
            <a:latin typeface="HG丸ｺﾞｼｯｸM-PRO" panose="020F0600000000000000" pitchFamily="50" charset="-128"/>
            <a:ea typeface="HG丸ｺﾞｼｯｸM-PRO" panose="020F0600000000000000" pitchFamily="50" charset="-128"/>
          </a:endParaRPr>
        </a:p>
        <a:p>
          <a:endParaRPr kumimoji="1" lang="en-US" altLang="ja-JP" sz="300" b="1">
            <a:latin typeface="HG丸ｺﾞｼｯｸM-PRO" panose="020F0600000000000000" pitchFamily="50" charset="-128"/>
            <a:ea typeface="HG丸ｺﾞｼｯｸM-PRO" panose="020F0600000000000000" pitchFamily="50" charset="-128"/>
          </a:endParaRPr>
        </a:p>
        <a:p>
          <a:r>
            <a:rPr kumimoji="1" lang="ja-JP" altLang="en-US" sz="950" b="1">
              <a:latin typeface="HG丸ｺﾞｼｯｸM-PRO" panose="020F0600000000000000" pitchFamily="50" charset="-128"/>
              <a:ea typeface="HG丸ｺﾞｼｯｸM-PRO" panose="020F0600000000000000" pitchFamily="50" charset="-128"/>
            </a:rPr>
            <a:t>例：</a:t>
          </a:r>
          <a:r>
            <a:rPr kumimoji="1" lang="en-US" altLang="ja-JP" sz="950" b="1">
              <a:latin typeface="HG丸ｺﾞｼｯｸM-PRO" panose="020F0600000000000000" pitchFamily="50" charset="-128"/>
              <a:ea typeface="HG丸ｺﾞｼｯｸM-PRO" panose="020F0600000000000000" pitchFamily="50" charset="-128"/>
            </a:rPr>
            <a:t>4/25</a:t>
          </a:r>
        </a:p>
        <a:p>
          <a:r>
            <a:rPr kumimoji="1" lang="ja-JP" altLang="en-US" sz="950" b="1">
              <a:latin typeface="HG丸ｺﾞｼｯｸM-PRO" panose="020F0600000000000000" pitchFamily="50" charset="-128"/>
              <a:ea typeface="HG丸ｺﾞｼｯｸM-PRO" panose="020F0600000000000000" pitchFamily="50" charset="-128"/>
            </a:rPr>
            <a:t>　</a:t>
          </a:r>
          <a:r>
            <a:rPr kumimoji="1" lang="en-US" altLang="ja-JP" sz="950" b="1">
              <a:latin typeface="HG丸ｺﾞｼｯｸM-PRO" panose="020F0600000000000000" pitchFamily="50" charset="-128"/>
              <a:ea typeface="HG丸ｺﾞｼｯｸM-PRO" panose="020F0600000000000000" pitchFamily="50" charset="-128"/>
            </a:rPr>
            <a:t>8:00</a:t>
          </a:r>
          <a:r>
            <a:rPr kumimoji="1" lang="ja-JP" altLang="en-US" sz="950" b="1">
              <a:latin typeface="HG丸ｺﾞｼｯｸM-PRO" panose="020F0600000000000000" pitchFamily="50" charset="-128"/>
              <a:ea typeface="HG丸ｺﾞｼｯｸM-PRO" panose="020F0600000000000000" pitchFamily="50" charset="-128"/>
            </a:rPr>
            <a:t>～</a:t>
          </a:r>
          <a:r>
            <a:rPr kumimoji="1" lang="en-US" altLang="ja-JP" sz="950" b="1">
              <a:latin typeface="HG丸ｺﾞｼｯｸM-PRO" panose="020F0600000000000000" pitchFamily="50" charset="-128"/>
              <a:ea typeface="HG丸ｺﾞｼｯｸM-PRO" panose="020F0600000000000000" pitchFamily="50" charset="-128"/>
            </a:rPr>
            <a:t>12:30</a:t>
          </a:r>
          <a:r>
            <a:rPr kumimoji="1" lang="ja-JP" altLang="en-US" sz="950" b="1">
              <a:latin typeface="HG丸ｺﾞｼｯｸM-PRO" panose="020F0600000000000000" pitchFamily="50" charset="-128"/>
              <a:ea typeface="HG丸ｺﾞｼｯｸM-PRO" panose="020F0600000000000000" pitchFamily="50" charset="-128"/>
            </a:rPr>
            <a:t>　学内で勤務</a:t>
          </a:r>
          <a:endParaRPr kumimoji="1" lang="en-US" altLang="ja-JP" sz="950" b="1">
            <a:latin typeface="HG丸ｺﾞｼｯｸM-PRO" panose="020F0600000000000000" pitchFamily="50" charset="-128"/>
            <a:ea typeface="HG丸ｺﾞｼｯｸM-PRO" panose="020F0600000000000000" pitchFamily="50" charset="-128"/>
          </a:endParaRPr>
        </a:p>
        <a:p>
          <a:r>
            <a:rPr kumimoji="1" lang="ja-JP" altLang="en-US" sz="950" b="1">
              <a:latin typeface="HG丸ｺﾞｼｯｸM-PRO" panose="020F0600000000000000" pitchFamily="50" charset="-128"/>
              <a:ea typeface="HG丸ｺﾞｼｯｸM-PRO" panose="020F0600000000000000" pitchFamily="50" charset="-128"/>
            </a:rPr>
            <a:t>　</a:t>
          </a:r>
          <a:r>
            <a:rPr kumimoji="1" lang="en-US" altLang="ja-JP" sz="950" b="1">
              <a:latin typeface="HG丸ｺﾞｼｯｸM-PRO" panose="020F0600000000000000" pitchFamily="50" charset="-128"/>
              <a:ea typeface="HG丸ｺﾞｼｯｸM-PRO" panose="020F0600000000000000" pitchFamily="50" charset="-128"/>
            </a:rPr>
            <a:t>12:30</a:t>
          </a:r>
          <a:r>
            <a:rPr kumimoji="1" lang="ja-JP" altLang="en-US" sz="950" b="1">
              <a:latin typeface="HG丸ｺﾞｼｯｸM-PRO" panose="020F0600000000000000" pitchFamily="50" charset="-128"/>
              <a:ea typeface="HG丸ｺﾞｼｯｸM-PRO" panose="020F0600000000000000" pitchFamily="50" charset="-128"/>
            </a:rPr>
            <a:t>～</a:t>
          </a:r>
          <a:r>
            <a:rPr kumimoji="1" lang="en-US" altLang="ja-JP" sz="950" b="1">
              <a:latin typeface="HG丸ｺﾞｼｯｸM-PRO" panose="020F0600000000000000" pitchFamily="50" charset="-128"/>
              <a:ea typeface="HG丸ｺﾞｼｯｸM-PRO" panose="020F0600000000000000" pitchFamily="50" charset="-128"/>
            </a:rPr>
            <a:t>13:00</a:t>
          </a:r>
          <a:r>
            <a:rPr kumimoji="1" lang="ja-JP" altLang="en-US" sz="950" b="1">
              <a:latin typeface="HG丸ｺﾞｼｯｸM-PRO" panose="020F0600000000000000" pitchFamily="50" charset="-128"/>
              <a:ea typeface="HG丸ｺﾞｼｯｸM-PRO" panose="020F0600000000000000" pitchFamily="50" charset="-128"/>
            </a:rPr>
            <a:t>　休憩</a:t>
          </a:r>
          <a:endParaRPr kumimoji="1" lang="en-US" altLang="ja-JP" sz="950" b="1">
            <a:latin typeface="HG丸ｺﾞｼｯｸM-PRO" panose="020F0600000000000000" pitchFamily="50" charset="-128"/>
            <a:ea typeface="HG丸ｺﾞｼｯｸM-PRO" panose="020F0600000000000000" pitchFamily="50" charset="-128"/>
          </a:endParaRPr>
        </a:p>
        <a:p>
          <a:r>
            <a:rPr kumimoji="1" lang="ja-JP" altLang="en-US" sz="950" b="1">
              <a:latin typeface="HG丸ｺﾞｼｯｸM-PRO" panose="020F0600000000000000" pitchFamily="50" charset="-128"/>
              <a:ea typeface="HG丸ｺﾞｼｯｸM-PRO" panose="020F0600000000000000" pitchFamily="50" charset="-128"/>
            </a:rPr>
            <a:t>　</a:t>
          </a:r>
          <a:r>
            <a:rPr kumimoji="1" lang="en-US" altLang="ja-JP" sz="950" b="1">
              <a:latin typeface="HG丸ｺﾞｼｯｸM-PRO" panose="020F0600000000000000" pitchFamily="50" charset="-128"/>
              <a:ea typeface="HG丸ｺﾞｼｯｸM-PRO" panose="020F0600000000000000" pitchFamily="50" charset="-128"/>
            </a:rPr>
            <a:t>13:00</a:t>
          </a:r>
          <a:r>
            <a:rPr kumimoji="1" lang="ja-JP" altLang="en-US" sz="950" b="1">
              <a:latin typeface="HG丸ｺﾞｼｯｸM-PRO" panose="020F0600000000000000" pitchFamily="50" charset="-128"/>
              <a:ea typeface="HG丸ｺﾞｼｯｸM-PRO" panose="020F0600000000000000" pitchFamily="50" charset="-128"/>
            </a:rPr>
            <a:t>～</a:t>
          </a:r>
          <a:r>
            <a:rPr kumimoji="1" lang="en-US" altLang="ja-JP" sz="950" b="1">
              <a:latin typeface="HG丸ｺﾞｼｯｸM-PRO" panose="020F0600000000000000" pitchFamily="50" charset="-128"/>
              <a:ea typeface="HG丸ｺﾞｼｯｸM-PRO" panose="020F0600000000000000" pitchFamily="50" charset="-128"/>
            </a:rPr>
            <a:t>14:00</a:t>
          </a:r>
          <a:r>
            <a:rPr kumimoji="1" lang="ja-JP" altLang="en-US" sz="950" b="1">
              <a:latin typeface="HG丸ｺﾞｼｯｸM-PRO" panose="020F0600000000000000" pitchFamily="50" charset="-128"/>
              <a:ea typeface="HG丸ｺﾞｼｯｸM-PRO" panose="020F0600000000000000" pitchFamily="50" charset="-128"/>
            </a:rPr>
            <a:t>　業務先へ移動</a:t>
          </a:r>
          <a:endParaRPr kumimoji="1" lang="en-US" altLang="ja-JP" sz="950" b="1">
            <a:latin typeface="HG丸ｺﾞｼｯｸM-PRO" panose="020F0600000000000000" pitchFamily="50" charset="-128"/>
            <a:ea typeface="HG丸ｺﾞｼｯｸM-PRO" panose="020F0600000000000000" pitchFamily="50" charset="-128"/>
          </a:endParaRPr>
        </a:p>
        <a:p>
          <a:r>
            <a:rPr kumimoji="1" lang="ja-JP" altLang="en-US" sz="950" b="1">
              <a:latin typeface="HG丸ｺﾞｼｯｸM-PRO" panose="020F0600000000000000" pitchFamily="50" charset="-128"/>
              <a:ea typeface="HG丸ｺﾞｼｯｸM-PRO" panose="020F0600000000000000" pitchFamily="50" charset="-128"/>
            </a:rPr>
            <a:t>　</a:t>
          </a:r>
          <a:r>
            <a:rPr kumimoji="1" lang="en-US" altLang="ja-JP" sz="950" b="1">
              <a:latin typeface="HG丸ｺﾞｼｯｸM-PRO" panose="020F0600000000000000" pitchFamily="50" charset="-128"/>
              <a:ea typeface="HG丸ｺﾞｼｯｸM-PRO" panose="020F0600000000000000" pitchFamily="50" charset="-128"/>
            </a:rPr>
            <a:t>14:00</a:t>
          </a:r>
          <a:r>
            <a:rPr kumimoji="1" lang="ja-JP" altLang="en-US" sz="950" b="1">
              <a:latin typeface="HG丸ｺﾞｼｯｸM-PRO" panose="020F0600000000000000" pitchFamily="50" charset="-128"/>
              <a:ea typeface="HG丸ｺﾞｼｯｸM-PRO" panose="020F0600000000000000" pitchFamily="50" charset="-128"/>
            </a:rPr>
            <a:t>～</a:t>
          </a:r>
          <a:r>
            <a:rPr kumimoji="1" lang="en-US" altLang="ja-JP" sz="950" b="1">
              <a:latin typeface="HG丸ｺﾞｼｯｸM-PRO" panose="020F0600000000000000" pitchFamily="50" charset="-128"/>
              <a:ea typeface="HG丸ｺﾞｼｯｸM-PRO" panose="020F0600000000000000" pitchFamily="50" charset="-128"/>
            </a:rPr>
            <a:t>16:00</a:t>
          </a:r>
          <a:r>
            <a:rPr kumimoji="1" lang="ja-JP" altLang="en-US" sz="950" b="1">
              <a:latin typeface="HG丸ｺﾞｼｯｸM-PRO" panose="020F0600000000000000" pitchFamily="50" charset="-128"/>
              <a:ea typeface="HG丸ｺﾞｼｯｸM-PRO" panose="020F0600000000000000" pitchFamily="50" charset="-128"/>
            </a:rPr>
            <a:t>　兼業従事</a:t>
          </a:r>
          <a:endParaRPr kumimoji="1" lang="en-US" altLang="ja-JP" sz="950" b="1">
            <a:latin typeface="HG丸ｺﾞｼｯｸM-PRO" panose="020F0600000000000000" pitchFamily="50" charset="-128"/>
            <a:ea typeface="HG丸ｺﾞｼｯｸM-PRO" panose="020F0600000000000000" pitchFamily="50" charset="-128"/>
          </a:endParaRPr>
        </a:p>
        <a:p>
          <a:r>
            <a:rPr kumimoji="1" lang="ja-JP" altLang="en-US" sz="950" b="1">
              <a:latin typeface="HG丸ｺﾞｼｯｸM-PRO" panose="020F0600000000000000" pitchFamily="50" charset="-128"/>
              <a:ea typeface="HG丸ｺﾞｼｯｸM-PRO" panose="020F0600000000000000" pitchFamily="50" charset="-128"/>
            </a:rPr>
            <a:t>　</a:t>
          </a:r>
          <a:r>
            <a:rPr kumimoji="1" lang="en-US" altLang="ja-JP" sz="950" b="1">
              <a:latin typeface="HG丸ｺﾞｼｯｸM-PRO" panose="020F0600000000000000" pitchFamily="50" charset="-128"/>
              <a:ea typeface="HG丸ｺﾞｼｯｸM-PRO" panose="020F0600000000000000" pitchFamily="50" charset="-128"/>
            </a:rPr>
            <a:t>16:00</a:t>
          </a:r>
          <a:r>
            <a:rPr kumimoji="1" lang="ja-JP" altLang="en-US" sz="950" b="1">
              <a:latin typeface="HG丸ｺﾞｼｯｸM-PRO" panose="020F0600000000000000" pitchFamily="50" charset="-128"/>
              <a:ea typeface="HG丸ｺﾞｼｯｸM-PRO" panose="020F0600000000000000" pitchFamily="50" charset="-128"/>
            </a:rPr>
            <a:t>～</a:t>
          </a:r>
          <a:r>
            <a:rPr kumimoji="1" lang="en-US" altLang="ja-JP" sz="950" b="1">
              <a:latin typeface="HG丸ｺﾞｼｯｸM-PRO" panose="020F0600000000000000" pitchFamily="50" charset="-128"/>
              <a:ea typeface="HG丸ｺﾞｼｯｸM-PRO" panose="020F0600000000000000" pitchFamily="50" charset="-128"/>
            </a:rPr>
            <a:t>17:00</a:t>
          </a:r>
          <a:r>
            <a:rPr kumimoji="1" lang="ja-JP" altLang="en-US" sz="950" b="1">
              <a:latin typeface="HG丸ｺﾞｼｯｸM-PRO" panose="020F0600000000000000" pitchFamily="50" charset="-128"/>
              <a:ea typeface="HG丸ｺﾞｼｯｸM-PRO" panose="020F0600000000000000" pitchFamily="50" charset="-128"/>
            </a:rPr>
            <a:t>　大学へ移動</a:t>
          </a:r>
          <a:endParaRPr kumimoji="1" lang="en-US" altLang="ja-JP" sz="950" b="1">
            <a:latin typeface="HG丸ｺﾞｼｯｸM-PRO" panose="020F0600000000000000" pitchFamily="50" charset="-128"/>
            <a:ea typeface="HG丸ｺﾞｼｯｸM-PRO" panose="020F0600000000000000" pitchFamily="50" charset="-128"/>
          </a:endParaRPr>
        </a:p>
        <a:p>
          <a:r>
            <a:rPr kumimoji="1" lang="ja-JP" altLang="en-US" sz="950" b="1">
              <a:latin typeface="HG丸ｺﾞｼｯｸM-PRO" panose="020F0600000000000000" pitchFamily="50" charset="-128"/>
              <a:ea typeface="HG丸ｺﾞｼｯｸM-PRO" panose="020F0600000000000000" pitchFamily="50" charset="-128"/>
            </a:rPr>
            <a:t>　</a:t>
          </a:r>
          <a:r>
            <a:rPr kumimoji="1" lang="en-US" altLang="ja-JP" sz="950" b="1">
              <a:latin typeface="HG丸ｺﾞｼｯｸM-PRO" panose="020F0600000000000000" pitchFamily="50" charset="-128"/>
              <a:ea typeface="HG丸ｺﾞｼｯｸM-PRO" panose="020F0600000000000000" pitchFamily="50" charset="-128"/>
            </a:rPr>
            <a:t>17:00</a:t>
          </a:r>
          <a:r>
            <a:rPr kumimoji="1" lang="ja-JP" altLang="en-US" sz="950" b="1">
              <a:latin typeface="HG丸ｺﾞｼｯｸM-PRO" panose="020F0600000000000000" pitchFamily="50" charset="-128"/>
              <a:ea typeface="HG丸ｺﾞｼｯｸM-PRO" panose="020F0600000000000000" pitchFamily="50" charset="-128"/>
            </a:rPr>
            <a:t>～</a:t>
          </a:r>
          <a:r>
            <a:rPr kumimoji="1" lang="en-US" altLang="ja-JP" sz="950" b="1">
              <a:latin typeface="HG丸ｺﾞｼｯｸM-PRO" panose="020F0600000000000000" pitchFamily="50" charset="-128"/>
              <a:ea typeface="HG丸ｺﾞｼｯｸM-PRO" panose="020F0600000000000000" pitchFamily="50" charset="-128"/>
            </a:rPr>
            <a:t>20:00</a:t>
          </a:r>
          <a:r>
            <a:rPr kumimoji="1" lang="ja-JP" altLang="en-US" sz="950" b="1">
              <a:latin typeface="HG丸ｺﾞｼｯｸM-PRO" panose="020F0600000000000000" pitchFamily="50" charset="-128"/>
              <a:ea typeface="HG丸ｺﾞｼｯｸM-PRO" panose="020F0600000000000000" pitchFamily="50" charset="-128"/>
            </a:rPr>
            <a:t>　学内で勤務　</a:t>
          </a:r>
          <a:endParaRPr kumimoji="1" lang="en-US" altLang="ja-JP" sz="950" b="1">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twoCellAnchor>
  <xdr:twoCellAnchor>
    <xdr:from>
      <xdr:col>0</xdr:col>
      <xdr:colOff>390525</xdr:colOff>
      <xdr:row>42</xdr:row>
      <xdr:rowOff>9526</xdr:rowOff>
    </xdr:from>
    <xdr:to>
      <xdr:col>5</xdr:col>
      <xdr:colOff>209550</xdr:colOff>
      <xdr:row>46</xdr:row>
      <xdr:rowOff>161925</xdr:rowOff>
    </xdr:to>
    <xdr:sp macro="" textlink="">
      <xdr:nvSpPr>
        <xdr:cNvPr id="25" name="テキスト ボックス 24">
          <a:extLst>
            <a:ext uri="{FF2B5EF4-FFF2-40B4-BE49-F238E27FC236}">
              <a16:creationId xmlns:a16="http://schemas.microsoft.com/office/drawing/2014/main" id="{00000000-0008-0000-0D00-000019000000}"/>
            </a:ext>
          </a:extLst>
        </xdr:cNvPr>
        <xdr:cNvSpPr txBox="1"/>
      </xdr:nvSpPr>
      <xdr:spPr>
        <a:xfrm>
          <a:off x="390525" y="9048751"/>
          <a:ext cx="2743200" cy="1323974"/>
        </a:xfrm>
        <a:prstGeom prst="rect">
          <a:avLst/>
        </a:prstGeom>
        <a:solidFill>
          <a:schemeClr val="bg1"/>
        </a:solidFill>
        <a:ln w="158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500">
            <a:latin typeface="HG丸ｺﾞｼｯｸM-PRO" panose="020F0600000000000000" pitchFamily="50" charset="-128"/>
            <a:ea typeface="HG丸ｺﾞｼｯｸM-PRO" panose="020F0600000000000000" pitchFamily="50" charset="-128"/>
          </a:endParaRPr>
        </a:p>
        <a:p>
          <a:r>
            <a:rPr kumimoji="1" lang="ja-JP" altLang="ja-JP" sz="950" b="1">
              <a:solidFill>
                <a:schemeClr val="dk1"/>
              </a:solidFill>
              <a:effectLst/>
              <a:latin typeface="HG丸ｺﾞｼｯｸM-PRO" panose="020F0600000000000000" pitchFamily="50" charset="-128"/>
              <a:ea typeface="HG丸ｺﾞｼｯｸM-PRO" panose="020F0600000000000000" pitchFamily="50" charset="-128"/>
              <a:cs typeface="+mn-cs"/>
            </a:rPr>
            <a:t>例：</a:t>
          </a:r>
          <a:r>
            <a:rPr kumimoji="1" lang="en-US" altLang="ja-JP" sz="950" b="1">
              <a:solidFill>
                <a:schemeClr val="dk1"/>
              </a:solidFill>
              <a:effectLst/>
              <a:latin typeface="HG丸ｺﾞｼｯｸM-PRO" panose="020F0600000000000000" pitchFamily="50" charset="-128"/>
              <a:ea typeface="HG丸ｺﾞｼｯｸM-PRO" panose="020F0600000000000000" pitchFamily="50" charset="-128"/>
              <a:cs typeface="+mn-cs"/>
            </a:rPr>
            <a:t>4/23</a:t>
          </a:r>
          <a:r>
            <a:rPr kumimoji="1" lang="ja-JP" altLang="en-US" sz="950" b="1">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950" b="1">
              <a:solidFill>
                <a:schemeClr val="dk1"/>
              </a:solidFill>
              <a:effectLst/>
              <a:latin typeface="HG丸ｺﾞｼｯｸM-PRO" panose="020F0600000000000000" pitchFamily="50" charset="-128"/>
              <a:ea typeface="HG丸ｺﾞｼｯｸM-PRO" panose="020F0600000000000000" pitchFamily="50" charset="-128"/>
              <a:cs typeface="+mn-cs"/>
            </a:rPr>
            <a:t>4/24</a:t>
          </a:r>
          <a:r>
            <a:rPr kumimoji="1" lang="ja-JP" altLang="en-US" sz="950" b="1">
              <a:solidFill>
                <a:schemeClr val="dk1"/>
              </a:solidFill>
              <a:effectLst/>
              <a:latin typeface="HG丸ｺﾞｼｯｸM-PRO" panose="020F0600000000000000" pitchFamily="50" charset="-128"/>
              <a:ea typeface="HG丸ｺﾞｼｯｸM-PRO" panose="020F0600000000000000" pitchFamily="50" charset="-128"/>
              <a:cs typeface="+mn-cs"/>
            </a:rPr>
            <a:t>出張</a:t>
          </a:r>
          <a:endParaRPr kumimoji="1" lang="en-US" altLang="ja-JP" sz="95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50" b="1">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en-US" altLang="ja-JP" sz="950" b="1">
              <a:solidFill>
                <a:schemeClr val="dk1"/>
              </a:solidFill>
              <a:effectLst/>
              <a:latin typeface="HG丸ｺﾞｼｯｸM-PRO" panose="020F0600000000000000" pitchFamily="50" charset="-128"/>
              <a:ea typeface="HG丸ｺﾞｼｯｸM-PRO" panose="020F0600000000000000" pitchFamily="50" charset="-128"/>
              <a:cs typeface="+mn-cs"/>
            </a:rPr>
            <a:t>4/23</a:t>
          </a:r>
          <a:r>
            <a:rPr kumimoji="1" lang="ja-JP" altLang="en-US" sz="950" b="1">
              <a:solidFill>
                <a:schemeClr val="dk1"/>
              </a:solidFill>
              <a:effectLst/>
              <a:latin typeface="HG丸ｺﾞｼｯｸM-PRO" panose="020F0600000000000000" pitchFamily="50" charset="-128"/>
              <a:ea typeface="HG丸ｺﾞｼｯｸM-PRO" panose="020F0600000000000000" pitchFamily="50" charset="-128"/>
              <a:cs typeface="+mn-cs"/>
            </a:rPr>
            <a:t>　用務地へ移動のみ</a:t>
          </a:r>
          <a:endParaRPr kumimoji="1" lang="en-US" altLang="ja-JP" sz="95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50" b="1">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en-US" altLang="ja-JP" sz="950" b="1">
              <a:solidFill>
                <a:schemeClr val="dk1"/>
              </a:solidFill>
              <a:effectLst/>
              <a:latin typeface="HG丸ｺﾞｼｯｸM-PRO" panose="020F0600000000000000" pitchFamily="50" charset="-128"/>
              <a:ea typeface="HG丸ｺﾞｼｯｸM-PRO" panose="020F0600000000000000" pitchFamily="50" charset="-128"/>
              <a:cs typeface="+mn-cs"/>
            </a:rPr>
            <a:t>4/24</a:t>
          </a:r>
          <a:endParaRPr lang="ja-JP" altLang="ja-JP" sz="950" b="1">
            <a:effectLst/>
            <a:latin typeface="HG丸ｺﾞｼｯｸM-PRO" panose="020F0600000000000000" pitchFamily="50" charset="-128"/>
            <a:ea typeface="HG丸ｺﾞｼｯｸM-PRO" panose="020F0600000000000000" pitchFamily="50" charset="-128"/>
          </a:endParaRPr>
        </a:p>
        <a:p>
          <a:r>
            <a:rPr kumimoji="1" lang="ja-JP" altLang="ja-JP" sz="950" b="1">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950" b="1">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en-US" altLang="ja-JP" sz="950" b="1">
              <a:solidFill>
                <a:schemeClr val="dk1"/>
              </a:solidFill>
              <a:effectLst/>
              <a:latin typeface="HG丸ｺﾞｼｯｸM-PRO" panose="020F0600000000000000" pitchFamily="50" charset="-128"/>
              <a:ea typeface="HG丸ｺﾞｼｯｸM-PRO" panose="020F0600000000000000" pitchFamily="50" charset="-128"/>
              <a:cs typeface="+mn-cs"/>
            </a:rPr>
            <a:t>10:00</a:t>
          </a:r>
          <a:r>
            <a:rPr kumimoji="1" lang="ja-JP" altLang="ja-JP" sz="950" b="1">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950" b="1">
              <a:solidFill>
                <a:schemeClr val="dk1"/>
              </a:solidFill>
              <a:effectLst/>
              <a:latin typeface="HG丸ｺﾞｼｯｸM-PRO" panose="020F0600000000000000" pitchFamily="50" charset="-128"/>
              <a:ea typeface="HG丸ｺﾞｼｯｸM-PRO" panose="020F0600000000000000" pitchFamily="50" charset="-128"/>
              <a:cs typeface="+mn-cs"/>
            </a:rPr>
            <a:t>12:15</a:t>
          </a:r>
          <a:r>
            <a:rPr kumimoji="1" lang="ja-JP" altLang="ja-JP" sz="950" b="1">
              <a:solidFill>
                <a:schemeClr val="dk1"/>
              </a:solidFill>
              <a:effectLst/>
              <a:latin typeface="HG丸ｺﾞｼｯｸM-PRO" panose="020F0600000000000000" pitchFamily="50" charset="-128"/>
              <a:ea typeface="HG丸ｺﾞｼｯｸM-PRO" panose="020F0600000000000000" pitchFamily="50" charset="-128"/>
              <a:cs typeface="+mn-cs"/>
            </a:rPr>
            <a:t>　学外で学会出席</a:t>
          </a:r>
          <a:endParaRPr lang="ja-JP" altLang="ja-JP" sz="950" b="1">
            <a:effectLst/>
            <a:latin typeface="HG丸ｺﾞｼｯｸM-PRO" panose="020F0600000000000000" pitchFamily="50" charset="-128"/>
            <a:ea typeface="HG丸ｺﾞｼｯｸM-PRO" panose="020F0600000000000000" pitchFamily="50" charset="-128"/>
          </a:endParaRPr>
        </a:p>
        <a:p>
          <a:r>
            <a:rPr kumimoji="1" lang="ja-JP" altLang="ja-JP" sz="950" b="1">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950" b="1">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en-US" altLang="ja-JP" sz="950" b="1">
              <a:solidFill>
                <a:schemeClr val="dk1"/>
              </a:solidFill>
              <a:effectLst/>
              <a:latin typeface="HG丸ｺﾞｼｯｸM-PRO" panose="020F0600000000000000" pitchFamily="50" charset="-128"/>
              <a:ea typeface="HG丸ｺﾞｼｯｸM-PRO" panose="020F0600000000000000" pitchFamily="50" charset="-128"/>
              <a:cs typeface="+mn-cs"/>
            </a:rPr>
            <a:t>12:15</a:t>
          </a:r>
          <a:r>
            <a:rPr kumimoji="1" lang="ja-JP" altLang="ja-JP" sz="950" b="1">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950" b="1">
              <a:solidFill>
                <a:schemeClr val="dk1"/>
              </a:solidFill>
              <a:effectLst/>
              <a:latin typeface="HG丸ｺﾞｼｯｸM-PRO" panose="020F0600000000000000" pitchFamily="50" charset="-128"/>
              <a:ea typeface="HG丸ｺﾞｼｯｸM-PRO" panose="020F0600000000000000" pitchFamily="50" charset="-128"/>
              <a:cs typeface="+mn-cs"/>
            </a:rPr>
            <a:t>13:00</a:t>
          </a:r>
          <a:r>
            <a:rPr kumimoji="1" lang="ja-JP" altLang="ja-JP" sz="950" b="1">
              <a:solidFill>
                <a:schemeClr val="dk1"/>
              </a:solidFill>
              <a:effectLst/>
              <a:latin typeface="HG丸ｺﾞｼｯｸM-PRO" panose="020F0600000000000000" pitchFamily="50" charset="-128"/>
              <a:ea typeface="HG丸ｺﾞｼｯｸM-PRO" panose="020F0600000000000000" pitchFamily="50" charset="-128"/>
              <a:cs typeface="+mn-cs"/>
            </a:rPr>
            <a:t>　休憩</a:t>
          </a:r>
          <a:endParaRPr lang="ja-JP" altLang="ja-JP" sz="950" b="1">
            <a:effectLst/>
            <a:latin typeface="HG丸ｺﾞｼｯｸM-PRO" panose="020F0600000000000000" pitchFamily="50" charset="-128"/>
            <a:ea typeface="HG丸ｺﾞｼｯｸM-PRO" panose="020F0600000000000000" pitchFamily="50" charset="-128"/>
          </a:endParaRPr>
        </a:p>
        <a:p>
          <a:r>
            <a:rPr kumimoji="1" lang="ja-JP" altLang="ja-JP" sz="950" b="1">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950" b="1">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en-US" altLang="ja-JP" sz="950" b="1">
              <a:solidFill>
                <a:schemeClr val="dk1"/>
              </a:solidFill>
              <a:effectLst/>
              <a:latin typeface="HG丸ｺﾞｼｯｸM-PRO" panose="020F0600000000000000" pitchFamily="50" charset="-128"/>
              <a:ea typeface="HG丸ｺﾞｼｯｸM-PRO" panose="020F0600000000000000" pitchFamily="50" charset="-128"/>
              <a:cs typeface="+mn-cs"/>
            </a:rPr>
            <a:t>13:00</a:t>
          </a:r>
          <a:r>
            <a:rPr kumimoji="1" lang="ja-JP" altLang="ja-JP" sz="950" b="1">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950" b="1">
              <a:solidFill>
                <a:schemeClr val="dk1"/>
              </a:solidFill>
              <a:effectLst/>
              <a:latin typeface="HG丸ｺﾞｼｯｸM-PRO" panose="020F0600000000000000" pitchFamily="50" charset="-128"/>
              <a:ea typeface="HG丸ｺﾞｼｯｸM-PRO" panose="020F0600000000000000" pitchFamily="50" charset="-128"/>
              <a:cs typeface="+mn-cs"/>
            </a:rPr>
            <a:t>17:30</a:t>
          </a:r>
          <a:r>
            <a:rPr kumimoji="1" lang="ja-JP" altLang="ja-JP" sz="950" b="1">
              <a:solidFill>
                <a:schemeClr val="dk1"/>
              </a:solidFill>
              <a:effectLst/>
              <a:latin typeface="HG丸ｺﾞｼｯｸM-PRO" panose="020F0600000000000000" pitchFamily="50" charset="-128"/>
              <a:ea typeface="HG丸ｺﾞｼｯｸM-PRO" panose="020F0600000000000000" pitchFamily="50" charset="-128"/>
              <a:cs typeface="+mn-cs"/>
            </a:rPr>
            <a:t>　学外で学会出席</a:t>
          </a:r>
          <a:endParaRPr kumimoji="1" lang="en-US" altLang="ja-JP" sz="950" b="1">
            <a:latin typeface="HG丸ｺﾞｼｯｸM-PRO" panose="020F0600000000000000" pitchFamily="50" charset="-128"/>
            <a:ea typeface="HG丸ｺﾞｼｯｸM-PRO" panose="020F0600000000000000" pitchFamily="50" charset="-128"/>
          </a:endParaRPr>
        </a:p>
        <a:p>
          <a:r>
            <a:rPr kumimoji="1" lang="ja-JP" altLang="en-US" sz="950" b="1">
              <a:latin typeface="HG丸ｺﾞｼｯｸM-PRO" panose="020F0600000000000000" pitchFamily="50" charset="-128"/>
              <a:ea typeface="HG丸ｺﾞｼｯｸM-PRO" panose="020F0600000000000000" pitchFamily="50" charset="-128"/>
            </a:rPr>
            <a:t>　　</a:t>
          </a:r>
          <a:endParaRPr kumimoji="1" lang="en-US" altLang="ja-JP" sz="950" b="1">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twoCellAnchor>
  <xdr:twoCellAnchor>
    <xdr:from>
      <xdr:col>5</xdr:col>
      <xdr:colOff>647700</xdr:colOff>
      <xdr:row>33</xdr:row>
      <xdr:rowOff>57150</xdr:rowOff>
    </xdr:from>
    <xdr:to>
      <xdr:col>11</xdr:col>
      <xdr:colOff>142876</xdr:colOff>
      <xdr:row>41</xdr:row>
      <xdr:rowOff>200026</xdr:rowOff>
    </xdr:to>
    <xdr:cxnSp macro="">
      <xdr:nvCxnSpPr>
        <xdr:cNvPr id="26" name="直線矢印コネクタ 25">
          <a:extLst>
            <a:ext uri="{FF2B5EF4-FFF2-40B4-BE49-F238E27FC236}">
              <a16:creationId xmlns:a16="http://schemas.microsoft.com/office/drawing/2014/main" id="{00000000-0008-0000-0D00-00001A000000}"/>
            </a:ext>
          </a:extLst>
        </xdr:cNvPr>
        <xdr:cNvCxnSpPr/>
      </xdr:nvCxnSpPr>
      <xdr:spPr>
        <a:xfrm flipH="1" flipV="1">
          <a:off x="3571875" y="7124700"/>
          <a:ext cx="3057526" cy="1895476"/>
        </a:xfrm>
        <a:prstGeom prst="straightConnector1">
          <a:avLst/>
        </a:prstGeom>
        <a:ln w="158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476250</xdr:colOff>
      <xdr:row>32</xdr:row>
      <xdr:rowOff>66676</xdr:rowOff>
    </xdr:from>
    <xdr:to>
      <xdr:col>2</xdr:col>
      <xdr:colOff>85725</xdr:colOff>
      <xdr:row>42</xdr:row>
      <xdr:rowOff>0</xdr:rowOff>
    </xdr:to>
    <xdr:cxnSp macro="">
      <xdr:nvCxnSpPr>
        <xdr:cNvPr id="28" name="直線矢印コネクタ 27">
          <a:extLst>
            <a:ext uri="{FF2B5EF4-FFF2-40B4-BE49-F238E27FC236}">
              <a16:creationId xmlns:a16="http://schemas.microsoft.com/office/drawing/2014/main" id="{00000000-0008-0000-0D00-00001C000000}"/>
            </a:ext>
          </a:extLst>
        </xdr:cNvPr>
        <xdr:cNvCxnSpPr/>
      </xdr:nvCxnSpPr>
      <xdr:spPr>
        <a:xfrm flipV="1">
          <a:off x="476250" y="6915151"/>
          <a:ext cx="695325" cy="2124074"/>
        </a:xfrm>
        <a:prstGeom prst="straightConnector1">
          <a:avLst/>
        </a:prstGeom>
        <a:ln w="158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476250</xdr:colOff>
      <xdr:row>31</xdr:row>
      <xdr:rowOff>95250</xdr:rowOff>
    </xdr:from>
    <xdr:to>
      <xdr:col>8</xdr:col>
      <xdr:colOff>138112</xdr:colOff>
      <xdr:row>33</xdr:row>
      <xdr:rowOff>95251</xdr:rowOff>
    </xdr:to>
    <xdr:cxnSp macro="">
      <xdr:nvCxnSpPr>
        <xdr:cNvPr id="32" name="直線矢印コネクタ 31">
          <a:extLst>
            <a:ext uri="{FF2B5EF4-FFF2-40B4-BE49-F238E27FC236}">
              <a16:creationId xmlns:a16="http://schemas.microsoft.com/office/drawing/2014/main" id="{00000000-0008-0000-0D00-000020000000}"/>
            </a:ext>
          </a:extLst>
        </xdr:cNvPr>
        <xdr:cNvCxnSpPr>
          <a:stCxn id="13" idx="0"/>
        </xdr:cNvCxnSpPr>
      </xdr:nvCxnSpPr>
      <xdr:spPr>
        <a:xfrm flipH="1" flipV="1">
          <a:off x="5172075" y="6724650"/>
          <a:ext cx="776287" cy="438151"/>
        </a:xfrm>
        <a:prstGeom prst="straightConnector1">
          <a:avLst/>
        </a:prstGeom>
        <a:ln w="158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285750</xdr:colOff>
      <xdr:row>8</xdr:row>
      <xdr:rowOff>85725</xdr:rowOff>
    </xdr:from>
    <xdr:to>
      <xdr:col>7</xdr:col>
      <xdr:colOff>295275</xdr:colOff>
      <xdr:row>14</xdr:row>
      <xdr:rowOff>0</xdr:rowOff>
    </xdr:to>
    <xdr:cxnSp macro="">
      <xdr:nvCxnSpPr>
        <xdr:cNvPr id="39" name="直線矢印コネクタ 38">
          <a:extLst>
            <a:ext uri="{FF2B5EF4-FFF2-40B4-BE49-F238E27FC236}">
              <a16:creationId xmlns:a16="http://schemas.microsoft.com/office/drawing/2014/main" id="{00000000-0008-0000-0D00-000027000000}"/>
            </a:ext>
          </a:extLst>
        </xdr:cNvPr>
        <xdr:cNvCxnSpPr/>
      </xdr:nvCxnSpPr>
      <xdr:spPr>
        <a:xfrm>
          <a:off x="4981575" y="1676400"/>
          <a:ext cx="9525" cy="1228725"/>
        </a:xfrm>
        <a:prstGeom prst="straightConnector1">
          <a:avLst/>
        </a:prstGeom>
        <a:ln w="158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495300</xdr:colOff>
      <xdr:row>23</xdr:row>
      <xdr:rowOff>189543</xdr:rowOff>
    </xdr:from>
    <xdr:to>
      <xdr:col>6</xdr:col>
      <xdr:colOff>700508</xdr:colOff>
      <xdr:row>35</xdr:row>
      <xdr:rowOff>57151</xdr:rowOff>
    </xdr:to>
    <xdr:cxnSp macro="">
      <xdr:nvCxnSpPr>
        <xdr:cNvPr id="27" name="直線矢印コネクタ 26">
          <a:extLst>
            <a:ext uri="{FF2B5EF4-FFF2-40B4-BE49-F238E27FC236}">
              <a16:creationId xmlns:a16="http://schemas.microsoft.com/office/drawing/2014/main" id="{00000000-0008-0000-0D00-00001B000000}"/>
            </a:ext>
          </a:extLst>
        </xdr:cNvPr>
        <xdr:cNvCxnSpPr>
          <a:endCxn id="30" idx="3"/>
        </xdr:cNvCxnSpPr>
      </xdr:nvCxnSpPr>
      <xdr:spPr>
        <a:xfrm flipV="1">
          <a:off x="2647950" y="5066343"/>
          <a:ext cx="1633958" cy="2496508"/>
        </a:xfrm>
        <a:prstGeom prst="straightConnector1">
          <a:avLst/>
        </a:prstGeom>
        <a:ln w="158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22</xdr:row>
      <xdr:rowOff>219074</xdr:rowOff>
    </xdr:from>
    <xdr:to>
      <xdr:col>6</xdr:col>
      <xdr:colOff>0</xdr:colOff>
      <xdr:row>23</xdr:row>
      <xdr:rowOff>219074</xdr:rowOff>
    </xdr:to>
    <xdr:sp macro="" textlink="">
      <xdr:nvSpPr>
        <xdr:cNvPr id="22" name="角丸四角形 21">
          <a:extLst>
            <a:ext uri="{FF2B5EF4-FFF2-40B4-BE49-F238E27FC236}">
              <a16:creationId xmlns:a16="http://schemas.microsoft.com/office/drawing/2014/main" id="{00000000-0008-0000-0D00-000016000000}"/>
            </a:ext>
          </a:extLst>
        </xdr:cNvPr>
        <xdr:cNvSpPr/>
      </xdr:nvSpPr>
      <xdr:spPr>
        <a:xfrm>
          <a:off x="1095375" y="4876799"/>
          <a:ext cx="2486025" cy="219075"/>
        </a:xfrm>
        <a:prstGeom prst="roundRect">
          <a:avLst/>
        </a:prstGeom>
        <a:noFill/>
        <a:ln w="254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600075</xdr:colOff>
      <xdr:row>22</xdr:row>
      <xdr:rowOff>180975</xdr:rowOff>
    </xdr:from>
    <xdr:to>
      <xdr:col>7</xdr:col>
      <xdr:colOff>171450</xdr:colOff>
      <xdr:row>24</xdr:row>
      <xdr:rowOff>9525</xdr:rowOff>
    </xdr:to>
    <xdr:sp macro="" textlink="">
      <xdr:nvSpPr>
        <xdr:cNvPr id="30" name="円/楕円 29">
          <a:extLst>
            <a:ext uri="{FF2B5EF4-FFF2-40B4-BE49-F238E27FC236}">
              <a16:creationId xmlns:a16="http://schemas.microsoft.com/office/drawing/2014/main" id="{00000000-0008-0000-0D00-00001E000000}"/>
            </a:ext>
          </a:extLst>
        </xdr:cNvPr>
        <xdr:cNvSpPr/>
      </xdr:nvSpPr>
      <xdr:spPr>
        <a:xfrm>
          <a:off x="4181475" y="4838700"/>
          <a:ext cx="685800" cy="266700"/>
        </a:xfrm>
        <a:prstGeom prst="ellipse">
          <a:avLst/>
        </a:prstGeom>
        <a:noFill/>
        <a:ln w="254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15</xdr:row>
          <xdr:rowOff>0</xdr:rowOff>
        </xdr:from>
        <xdr:to>
          <xdr:col>9</xdr:col>
          <xdr:colOff>266700</xdr:colOff>
          <xdr:row>17</xdr:row>
          <xdr:rowOff>123825</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5895975" y="3124200"/>
              <a:ext cx="619125" cy="561975"/>
              <a:chOff x="6096000" y="3162300"/>
              <a:chExt cx="619125" cy="561975"/>
            </a:xfrm>
          </xdr:grpSpPr>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6096000" y="316230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6096000" y="34861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15</xdr:row>
          <xdr:rowOff>0</xdr:rowOff>
        </xdr:from>
        <xdr:to>
          <xdr:col>9</xdr:col>
          <xdr:colOff>266700</xdr:colOff>
          <xdr:row>17</xdr:row>
          <xdr:rowOff>123825</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5895975" y="3124200"/>
              <a:ext cx="619125" cy="561975"/>
              <a:chOff x="6096000" y="3162300"/>
              <a:chExt cx="619125" cy="561975"/>
            </a:xfrm>
          </xdr:grpSpPr>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6096000" y="316230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6096000" y="34861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15</xdr:row>
          <xdr:rowOff>0</xdr:rowOff>
        </xdr:from>
        <xdr:to>
          <xdr:col>9</xdr:col>
          <xdr:colOff>266700</xdr:colOff>
          <xdr:row>17</xdr:row>
          <xdr:rowOff>123825</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5895975" y="3124200"/>
              <a:ext cx="619125" cy="561975"/>
              <a:chOff x="6096000" y="3162300"/>
              <a:chExt cx="619125" cy="561975"/>
            </a:xfrm>
          </xdr:grpSpPr>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6096000" y="316230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6096000" y="34861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15</xdr:row>
          <xdr:rowOff>0</xdr:rowOff>
        </xdr:from>
        <xdr:to>
          <xdr:col>9</xdr:col>
          <xdr:colOff>266700</xdr:colOff>
          <xdr:row>17</xdr:row>
          <xdr:rowOff>123825</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5895975" y="3124200"/>
              <a:ext cx="619125" cy="561975"/>
              <a:chOff x="6096000" y="3162300"/>
              <a:chExt cx="619125" cy="561975"/>
            </a:xfrm>
          </xdr:grpSpPr>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6096000" y="316230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6096000" y="34861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15</xdr:row>
          <xdr:rowOff>0</xdr:rowOff>
        </xdr:from>
        <xdr:to>
          <xdr:col>9</xdr:col>
          <xdr:colOff>266700</xdr:colOff>
          <xdr:row>17</xdr:row>
          <xdr:rowOff>123825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895975" y="3124200"/>
              <a:ext cx="619125" cy="561975"/>
              <a:chOff x="6096000" y="3162300"/>
              <a:chExt cx="619125" cy="561975"/>
            </a:xfrm>
          </xdr:grpSpPr>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6096000" y="316230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6096000" y="34861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15</xdr:row>
          <xdr:rowOff>0</xdr:rowOff>
        </xdr:from>
        <xdr:to>
          <xdr:col>9</xdr:col>
          <xdr:colOff>266700</xdr:colOff>
          <xdr:row>17</xdr:row>
          <xdr:rowOff>123825</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895975" y="3124200"/>
              <a:ext cx="619125" cy="561975"/>
              <a:chOff x="6096000" y="3162300"/>
              <a:chExt cx="619125" cy="561975"/>
            </a:xfrm>
          </xdr:grpSpPr>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6096000" y="316230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6096000" y="34861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15</xdr:row>
          <xdr:rowOff>0</xdr:rowOff>
        </xdr:from>
        <xdr:to>
          <xdr:col>9</xdr:col>
          <xdr:colOff>266700</xdr:colOff>
          <xdr:row>17</xdr:row>
          <xdr:rowOff>123825</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5895975" y="3124200"/>
              <a:ext cx="619125" cy="561975"/>
              <a:chOff x="6096000" y="3162300"/>
              <a:chExt cx="619125" cy="561975"/>
            </a:xfrm>
          </xdr:grpSpPr>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6096000" y="316230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6096000" y="34861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15</xdr:row>
          <xdr:rowOff>0</xdr:rowOff>
        </xdr:from>
        <xdr:to>
          <xdr:col>9</xdr:col>
          <xdr:colOff>266700</xdr:colOff>
          <xdr:row>17</xdr:row>
          <xdr:rowOff>123825</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5895975" y="3124200"/>
              <a:ext cx="619125" cy="561975"/>
              <a:chOff x="6096000" y="3162300"/>
              <a:chExt cx="619125" cy="56197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6096000" y="316230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6096000" y="34861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07217-C13B-4C3F-94B1-C50130A9DC47}">
  <sheetPr>
    <tabColor theme="7"/>
  </sheetPr>
  <dimension ref="A1:O7"/>
  <sheetViews>
    <sheetView tabSelected="1" workbookViewId="0">
      <selection activeCell="D11" sqref="D11"/>
    </sheetView>
  </sheetViews>
  <sheetFormatPr defaultRowHeight="13.5" x14ac:dyDescent="0.15"/>
  <cols>
    <col min="2" max="2" width="27.125" customWidth="1"/>
  </cols>
  <sheetData>
    <row r="1" spans="1:15" ht="35.25" customHeight="1" x14ac:dyDescent="0.15">
      <c r="A1" s="114" t="s">
        <v>104</v>
      </c>
      <c r="B1" s="115"/>
    </row>
    <row r="2" spans="1:15" ht="25.5" customHeight="1" x14ac:dyDescent="0.15">
      <c r="A2" s="74" t="s">
        <v>1</v>
      </c>
      <c r="B2" s="118"/>
      <c r="C2" t="s">
        <v>105</v>
      </c>
    </row>
    <row r="3" spans="1:15" ht="25.5" customHeight="1" x14ac:dyDescent="0.15">
      <c r="A3" s="74" t="s">
        <v>2</v>
      </c>
      <c r="B3" s="117"/>
      <c r="C3" t="s">
        <v>105</v>
      </c>
    </row>
    <row r="4" spans="1:15" ht="30" customHeight="1" x14ac:dyDescent="0.15">
      <c r="A4" s="74" t="s">
        <v>3</v>
      </c>
      <c r="B4" s="117"/>
      <c r="C4" s="119" t="s">
        <v>128</v>
      </c>
      <c r="D4" s="193"/>
      <c r="E4" s="193"/>
      <c r="F4" s="193"/>
      <c r="G4" s="193"/>
      <c r="H4" s="193"/>
      <c r="I4" s="193"/>
      <c r="J4" s="193"/>
      <c r="K4" s="193"/>
      <c r="L4" s="193"/>
      <c r="M4" s="193"/>
      <c r="N4" s="193"/>
      <c r="O4" s="193"/>
    </row>
    <row r="6" spans="1:15" x14ac:dyDescent="0.15">
      <c r="A6" s="116" t="s">
        <v>106</v>
      </c>
    </row>
    <row r="7" spans="1:15" x14ac:dyDescent="0.15">
      <c r="A7" s="116"/>
    </row>
  </sheetData>
  <mergeCells count="1">
    <mergeCell ref="C4:O4"/>
  </mergeCells>
  <phoneticPr fontId="3"/>
  <dataValidations count="1">
    <dataValidation type="custom" allowBlank="1" showInputMessage="1" showErrorMessage="1" errorTitle="スペースが入力されています" error="姓と名の間にはスペースを入力しないでください。" sqref="B4" xr:uid="{B4B3C4D7-4D43-4E06-B6C6-011D99718D61}">
      <formula1>ISERROR(SEARCH("　",DBCS(B4)))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E4DEB45-934E-4B54-A165-CE23258DFA87}">
          <x14:formula1>
            <xm:f>休業日一覧!$I$1:$I$8</xm:f>
          </x14:formula1>
          <xm:sqref>B3</xm:sqref>
        </x14:dataValidation>
        <x14:dataValidation type="list" allowBlank="1" showInputMessage="1" showErrorMessage="1" xr:uid="{D6260931-CFB1-4AC3-A097-AEF584F026F3}">
          <x14:formula1>
            <xm:f>休業日一覧!$F$1:$F$12</xm:f>
          </x14:formula1>
          <xm:sqref>B2</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5D948-BAE9-4010-893A-070EAD616543}">
  <sheetPr>
    <pageSetUpPr fitToPage="1"/>
  </sheetPr>
  <dimension ref="A1:AV71"/>
  <sheetViews>
    <sheetView zoomScaleNormal="100" workbookViewId="0">
      <selection activeCell="C10" sqref="C10"/>
    </sheetView>
  </sheetViews>
  <sheetFormatPr defaultRowHeight="13.5" x14ac:dyDescent="0.15"/>
  <cols>
    <col min="1" max="1" width="11.875" style="99" customWidth="1"/>
    <col min="2" max="2" width="4.5" style="99" customWidth="1"/>
    <col min="3" max="3" width="10.125" style="99" customWidth="1"/>
    <col min="4" max="4" width="3.875" style="99" customWidth="1"/>
    <col min="5" max="5" width="10.125" style="99" customWidth="1"/>
    <col min="6" max="6" width="8.625" style="70" customWidth="1"/>
    <col min="7" max="7" width="14.625" style="99" customWidth="1"/>
    <col min="8" max="8" width="13.625" style="70" customWidth="1"/>
    <col min="9" max="9" width="4.625" style="70" customWidth="1"/>
    <col min="10" max="11" width="4" style="70" customWidth="1"/>
    <col min="12" max="12" width="4.625" style="70" customWidth="1"/>
    <col min="13" max="13" width="4.625" style="41" hidden="1" customWidth="1"/>
    <col min="14" max="14" width="4.625" style="1" hidden="1" customWidth="1"/>
    <col min="15" max="18" width="4.625" style="2" hidden="1" customWidth="1"/>
    <col min="19" max="21" width="4.625" style="1" hidden="1" customWidth="1"/>
    <col min="22" max="24" width="4.625" style="63" hidden="1" customWidth="1"/>
    <col min="25" max="25" width="4.625" style="3" hidden="1" customWidth="1"/>
    <col min="26" max="27" width="4.625" style="1" hidden="1" customWidth="1"/>
    <col min="28" max="28" width="4.625" style="4" hidden="1" customWidth="1"/>
    <col min="29" max="29" width="4.625" hidden="1" customWidth="1"/>
    <col min="30" max="30" width="4.625" style="4" hidden="1" customWidth="1"/>
    <col min="31" max="32" width="4.625" style="104" hidden="1" customWidth="1"/>
    <col min="33" max="33" width="4.625" style="70" hidden="1" customWidth="1"/>
    <col min="34" max="42" width="9" style="104"/>
    <col min="43" max="48" width="9" style="70"/>
  </cols>
  <sheetData>
    <row r="1" spans="1:35" ht="19.5" customHeight="1" x14ac:dyDescent="0.15">
      <c r="A1" s="146" t="s">
        <v>41</v>
      </c>
      <c r="B1" s="146"/>
      <c r="C1" s="146"/>
      <c r="D1" s="146"/>
      <c r="E1" s="146"/>
      <c r="F1" s="146"/>
      <c r="G1" s="146"/>
      <c r="H1" s="146"/>
      <c r="I1" s="146"/>
      <c r="J1" s="147"/>
      <c r="K1" s="147"/>
      <c r="L1" s="147"/>
      <c r="M1" s="40"/>
    </row>
    <row r="2" spans="1:35" ht="17.25" customHeight="1" x14ac:dyDescent="0.15">
      <c r="A2" s="148"/>
      <c r="B2" s="148"/>
      <c r="C2" s="148"/>
      <c r="D2" s="148"/>
      <c r="E2" s="148"/>
      <c r="F2" s="148"/>
      <c r="G2" s="148"/>
      <c r="I2" s="46">
        <v>2026</v>
      </c>
      <c r="J2" s="6" t="s">
        <v>0</v>
      </c>
      <c r="K2" s="47">
        <v>12</v>
      </c>
      <c r="L2" s="8" t="s">
        <v>53</v>
      </c>
    </row>
    <row r="3" spans="1:35" ht="9.75" customHeight="1" x14ac:dyDescent="0.15">
      <c r="A3" s="100"/>
      <c r="B3" s="100"/>
      <c r="C3" s="100"/>
      <c r="D3" s="100"/>
      <c r="E3" s="100"/>
      <c r="F3" s="100"/>
      <c r="G3" s="100"/>
    </row>
    <row r="4" spans="1:35" ht="17.25" customHeight="1" x14ac:dyDescent="0.15">
      <c r="A4" s="71"/>
      <c r="B4" s="71"/>
      <c r="C4" s="71"/>
      <c r="D4" s="72"/>
      <c r="E4" s="72"/>
      <c r="F4" s="73"/>
      <c r="G4" s="74" t="s">
        <v>1</v>
      </c>
      <c r="H4" s="166">
        <f>初期設定!B2</f>
        <v>0</v>
      </c>
      <c r="I4" s="167"/>
      <c r="J4" s="167"/>
      <c r="K4" s="167"/>
      <c r="L4" s="167"/>
    </row>
    <row r="5" spans="1:35" ht="17.25" customHeight="1" x14ac:dyDescent="0.15">
      <c r="A5" s="71"/>
      <c r="B5" s="71"/>
      <c r="C5" s="71"/>
      <c r="D5" s="72"/>
      <c r="E5" s="72"/>
      <c r="F5" s="73"/>
      <c r="G5" s="74" t="s">
        <v>2</v>
      </c>
      <c r="H5" s="166">
        <f>初期設定!B3</f>
        <v>0</v>
      </c>
      <c r="I5" s="168"/>
      <c r="J5" s="168"/>
      <c r="K5" s="168"/>
      <c r="L5" s="168"/>
    </row>
    <row r="6" spans="1:35" ht="17.25" customHeight="1" x14ac:dyDescent="0.15">
      <c r="A6" s="72"/>
      <c r="B6" s="72"/>
      <c r="C6" s="75"/>
      <c r="D6" s="75"/>
      <c r="E6" s="75"/>
      <c r="F6" s="76"/>
      <c r="G6" s="74" t="s">
        <v>3</v>
      </c>
      <c r="H6" s="166">
        <f>初期設定!B4</f>
        <v>0</v>
      </c>
      <c r="I6" s="168"/>
      <c r="J6" s="168"/>
      <c r="K6" s="168"/>
      <c r="L6" s="168"/>
    </row>
    <row r="7" spans="1:35" ht="9.9499999999999993" customHeight="1" x14ac:dyDescent="0.15">
      <c r="A7" s="72"/>
      <c r="B7" s="72"/>
      <c r="C7" s="77"/>
      <c r="D7" s="78"/>
      <c r="E7" s="77"/>
      <c r="F7" s="77"/>
      <c r="G7" s="72"/>
      <c r="H7" s="79"/>
    </row>
    <row r="8" spans="1:35" ht="17.25" customHeight="1" x14ac:dyDescent="0.15">
      <c r="A8" s="152" t="s">
        <v>4</v>
      </c>
      <c r="B8" s="80" t="s">
        <v>5</v>
      </c>
      <c r="C8" s="153" t="s">
        <v>6</v>
      </c>
      <c r="D8" s="154"/>
      <c r="E8" s="155"/>
      <c r="F8" s="101" t="s">
        <v>7</v>
      </c>
      <c r="G8" s="159" t="s">
        <v>8</v>
      </c>
      <c r="H8" s="161" t="s">
        <v>9</v>
      </c>
      <c r="I8" s="163" t="s">
        <v>10</v>
      </c>
      <c r="J8" s="164"/>
      <c r="K8" s="164"/>
      <c r="L8" s="164"/>
      <c r="M8" s="42"/>
      <c r="N8" s="21"/>
      <c r="O8" s="22"/>
      <c r="P8" s="22"/>
      <c r="Q8" s="22"/>
      <c r="R8" s="22"/>
      <c r="S8" s="21"/>
      <c r="T8" s="21"/>
      <c r="U8" s="21"/>
      <c r="V8" s="21"/>
      <c r="W8" s="21"/>
      <c r="X8" s="21"/>
      <c r="Y8" s="23"/>
      <c r="Z8" s="21"/>
      <c r="AA8" s="21"/>
      <c r="AB8" s="24"/>
      <c r="AC8" s="25"/>
      <c r="AD8" s="24"/>
      <c r="AE8" s="105"/>
      <c r="AF8" s="105"/>
      <c r="AG8" s="88"/>
      <c r="AH8" s="105"/>
      <c r="AI8" s="105"/>
    </row>
    <row r="9" spans="1:35" ht="17.25" customHeight="1" x14ac:dyDescent="0.15">
      <c r="A9" s="152"/>
      <c r="B9" s="81" t="s">
        <v>11</v>
      </c>
      <c r="C9" s="156"/>
      <c r="D9" s="157"/>
      <c r="E9" s="158"/>
      <c r="F9" s="102" t="s">
        <v>12</v>
      </c>
      <c r="G9" s="160"/>
      <c r="H9" s="162"/>
      <c r="I9" s="165"/>
      <c r="J9" s="164"/>
      <c r="K9" s="164"/>
      <c r="L9" s="164"/>
      <c r="M9" s="42" t="s">
        <v>13</v>
      </c>
      <c r="N9" s="21" t="s">
        <v>14</v>
      </c>
      <c r="O9" s="22" t="s">
        <v>15</v>
      </c>
      <c r="P9" s="22" t="s">
        <v>16</v>
      </c>
      <c r="Q9" s="22" t="s">
        <v>17</v>
      </c>
      <c r="R9" s="22" t="s">
        <v>18</v>
      </c>
      <c r="S9" s="21" t="s">
        <v>19</v>
      </c>
      <c r="T9" s="21" t="s">
        <v>20</v>
      </c>
      <c r="U9" s="21" t="s">
        <v>21</v>
      </c>
      <c r="V9" s="21" t="s">
        <v>62</v>
      </c>
      <c r="W9" s="21" t="s">
        <v>63</v>
      </c>
      <c r="X9" s="21" t="s">
        <v>64</v>
      </c>
      <c r="Y9" s="23" t="s">
        <v>56</v>
      </c>
      <c r="Z9" s="21" t="s">
        <v>23</v>
      </c>
      <c r="AA9" s="21" t="s">
        <v>22</v>
      </c>
      <c r="AB9" s="24"/>
      <c r="AC9" s="25"/>
      <c r="AD9" s="50" t="s">
        <v>57</v>
      </c>
      <c r="AE9" s="105"/>
      <c r="AF9" s="105"/>
      <c r="AG9" s="88"/>
      <c r="AH9" s="105"/>
      <c r="AI9" s="105"/>
    </row>
    <row r="10" spans="1:35" ht="17.25" customHeight="1" x14ac:dyDescent="0.15">
      <c r="A10" s="28">
        <f>DATE(I$2,K$2,1)</f>
        <v>46357</v>
      </c>
      <c r="B10" s="109" t="str">
        <f>IF(VLOOKUP(A10,休業日一覧!$1:$1048576,3,FALSE)&gt;="休","休",TEXT(A10,"aaa"))</f>
        <v>火</v>
      </c>
      <c r="C10" s="83"/>
      <c r="D10" s="29" t="s">
        <v>24</v>
      </c>
      <c r="E10" s="83"/>
      <c r="F10" s="83"/>
      <c r="G10" s="84" t="str">
        <f>IF(E10="","",E10-C10-F10)</f>
        <v/>
      </c>
      <c r="H10" s="85"/>
      <c r="I10" s="143" t="s">
        <v>84</v>
      </c>
      <c r="J10" s="144"/>
      <c r="K10" s="144"/>
      <c r="L10" s="145"/>
      <c r="M10" s="45">
        <f>COUNTA(B10:B40)</f>
        <v>31</v>
      </c>
      <c r="N10" s="21">
        <f>IF((OR(B10="土",B10="日",B10="祝",B10="休",B10="")),0,1)</f>
        <v>1</v>
      </c>
      <c r="O10" s="22">
        <f>IF(COUNTIF(H10,"*休日*"),1,0)</f>
        <v>0</v>
      </c>
      <c r="P10" s="22">
        <f t="shared" ref="P10:P40" si="0">IF(COUNTIFS(H10,"*移*",B10,"土"),1,0)</f>
        <v>0</v>
      </c>
      <c r="Q10" s="22">
        <f t="shared" ref="Q10:Q40" si="1">IF(COUNTIFS(H10,"*移*",B10,"日"),1,0)</f>
        <v>0</v>
      </c>
      <c r="R10" s="22">
        <f>IF(COUNTIFS(H10,"*移*",B10,"休"),1,0)</f>
        <v>0</v>
      </c>
      <c r="S10" s="21">
        <f>IF(COUNTIFS(H10,"*出*",B10,"土")+COUNTIFS(H10,"*研*",B10,"土"),1,0)</f>
        <v>0</v>
      </c>
      <c r="T10" s="21">
        <f>IF(COUNTIFS(H10,"*出*",B10,"日")+COUNTIFS(H10,"*研*",B10,"日"),1,0)</f>
        <v>0</v>
      </c>
      <c r="U10" s="21">
        <f>IF(COUNTIFS(H10,"*出*",B10,"休")+COUNTIFS(H10,"*研*",B10,"休"),1,0)</f>
        <v>0</v>
      </c>
      <c r="V10" s="21">
        <f>IF(COUNTIFS(H10,"*勤*",B10,"土"),1,0)</f>
        <v>0</v>
      </c>
      <c r="W10" s="21">
        <f>IF(COUNTIFS(H10,"*勤*",B10,"日"),1,0)</f>
        <v>0</v>
      </c>
      <c r="X10" s="21">
        <f>IF(COUNTIFS(H10,"*勤*",B10,"休"),1,0)</f>
        <v>0</v>
      </c>
      <c r="Y10" s="23">
        <f>IF(COUNTIF(H10,"*休*")+COUNTIF(H10,"*免*")+COUNTIF(H10,"*移*"),1,0)</f>
        <v>0</v>
      </c>
      <c r="Z10" s="21">
        <f>IF(COUNTIF(AA10,0)+COUNTIF(Y10,1),1,0)</f>
        <v>0</v>
      </c>
      <c r="AA10" s="21">
        <f>IF(COUNTIFS(N10,1,O10,0)+COUNTIF(S10,1)+COUNTIF(T10,1)+COUNTIF(U10,1)+COUNTIF(V10,1)+COUNTIF(W10,1)+COUNTIF(X10,1),1,0)</f>
        <v>1</v>
      </c>
      <c r="AB10" s="24" t="s">
        <v>25</v>
      </c>
      <c r="AC10" s="25"/>
      <c r="AD10" s="51">
        <v>0.32291666666666669</v>
      </c>
      <c r="AE10" s="99">
        <v>4</v>
      </c>
      <c r="AF10" s="99">
        <v>21</v>
      </c>
      <c r="AG10" s="99"/>
      <c r="AH10" s="105"/>
      <c r="AI10" s="105"/>
    </row>
    <row r="11" spans="1:35" ht="17.25" customHeight="1" x14ac:dyDescent="0.15">
      <c r="A11" s="28">
        <f>A10+1</f>
        <v>46358</v>
      </c>
      <c r="B11" s="109" t="str">
        <f>IF(VLOOKUP(A11,休業日一覧!$1:$1048576,3,FALSE)&gt;="休","休",TEXT(A11,"aaa"))</f>
        <v>水</v>
      </c>
      <c r="C11" s="83"/>
      <c r="D11" s="29" t="s">
        <v>24</v>
      </c>
      <c r="E11" s="83"/>
      <c r="F11" s="83"/>
      <c r="G11" s="84" t="str">
        <f t="shared" ref="G11:G40" si="2">IF(E11="","",E11-C11-F11)</f>
        <v/>
      </c>
      <c r="H11" s="85"/>
      <c r="I11" s="120"/>
      <c r="J11" s="121"/>
      <c r="K11" s="121"/>
      <c r="L11" s="122"/>
      <c r="M11" s="45">
        <f>VLOOKUP($K$2,AE9:AF21,2,FALSE)</f>
        <v>20</v>
      </c>
      <c r="N11" s="21">
        <f t="shared" ref="N11:N39" si="3">IF((OR(B11="土",B11="日",B11="祝",B11="休",B11="")),0,1)</f>
        <v>1</v>
      </c>
      <c r="O11" s="22">
        <f t="shared" ref="O11:O40" si="4">IF(COUNTIF(H11,"*休日*"),1,0)</f>
        <v>0</v>
      </c>
      <c r="P11" s="22">
        <f t="shared" si="0"/>
        <v>0</v>
      </c>
      <c r="Q11" s="22">
        <f t="shared" si="1"/>
        <v>0</v>
      </c>
      <c r="R11" s="22">
        <f t="shared" ref="R11:R40" si="5">IF(COUNTIFS(H11,"*移*",B11,"休"),1,0)</f>
        <v>0</v>
      </c>
      <c r="S11" s="21">
        <f t="shared" ref="S11:S40" si="6">IF(COUNTIFS(H11,"*出*",B11,"土")+COUNTIFS(H11,"*研*",B11,"土"),1,0)</f>
        <v>0</v>
      </c>
      <c r="T11" s="21">
        <f t="shared" ref="T11:T40" si="7">IF(COUNTIFS(H11,"*出*",B11,"日")+COUNTIFS(H11,"*研*",B11,"日"),1,0)</f>
        <v>0</v>
      </c>
      <c r="U11" s="21">
        <f t="shared" ref="U11:U40" si="8">IF(COUNTIFS(H11,"*出*",B11,"休")+COUNTIFS(H11,"*研*",B11,"休"),1,0)</f>
        <v>0</v>
      </c>
      <c r="V11" s="21">
        <f t="shared" ref="V11:V40" si="9">IF(COUNTIFS(H11,"*勤*",B11,"土"),1,0)</f>
        <v>0</v>
      </c>
      <c r="W11" s="21">
        <f t="shared" ref="W11:W40" si="10">IF(COUNTIFS(H11,"*勤*",B11,"日"),1,0)</f>
        <v>0</v>
      </c>
      <c r="X11" s="21">
        <f t="shared" ref="X11:X40" si="11">IF(COUNTIFS(H11,"*勤*",B11,"休"),1,0)</f>
        <v>0</v>
      </c>
      <c r="Y11" s="23">
        <f t="shared" ref="Y11:Y40" si="12">IF(COUNTIF(H11,"*休*")+COUNTIF(H11,"*免*")+COUNTIF(H11,"*移*"),1,0)</f>
        <v>0</v>
      </c>
      <c r="Z11" s="21">
        <f t="shared" ref="Z11:Z40" si="13">IF(COUNTIF(AA11,0)+COUNTIF(Y11,1),1,0)</f>
        <v>0</v>
      </c>
      <c r="AA11" s="21">
        <f t="shared" ref="AA11:AA39" si="14">IF(COUNTIFS(N11,1,O11,0)+COUNTIF(S11,1)+COUNTIF(T11,1)+COUNTIF(U11,1)+COUNTIF(V11,1)+COUNTIF(W11,1)+COUNTIF(X11,1),1,0)</f>
        <v>1</v>
      </c>
      <c r="AB11" s="24" t="s">
        <v>26</v>
      </c>
      <c r="AC11" s="25"/>
      <c r="AD11" s="24"/>
      <c r="AE11" s="99">
        <v>5</v>
      </c>
      <c r="AF11" s="99">
        <v>18</v>
      </c>
      <c r="AG11" s="99"/>
      <c r="AH11" s="105"/>
      <c r="AI11" s="105"/>
    </row>
    <row r="12" spans="1:35" ht="17.25" customHeight="1" x14ac:dyDescent="0.15">
      <c r="A12" s="28">
        <f t="shared" ref="A12:A37" si="15">A11+1</f>
        <v>46359</v>
      </c>
      <c r="B12" s="109" t="str">
        <f>IF(VLOOKUP(A12,休業日一覧!$1:$1048576,3,FALSE)&gt;="休","休",TEXT(A12,"aaa"))</f>
        <v>木</v>
      </c>
      <c r="C12" s="83"/>
      <c r="D12" s="29" t="s">
        <v>24</v>
      </c>
      <c r="E12" s="83"/>
      <c r="F12" s="83"/>
      <c r="G12" s="84" t="str">
        <f t="shared" si="2"/>
        <v/>
      </c>
      <c r="H12" s="85"/>
      <c r="I12" s="120"/>
      <c r="J12" s="121"/>
      <c r="K12" s="121"/>
      <c r="L12" s="122"/>
      <c r="M12" s="43"/>
      <c r="N12" s="21">
        <f t="shared" si="3"/>
        <v>1</v>
      </c>
      <c r="O12" s="22">
        <f t="shared" si="4"/>
        <v>0</v>
      </c>
      <c r="P12" s="22">
        <f t="shared" si="0"/>
        <v>0</v>
      </c>
      <c r="Q12" s="22">
        <f t="shared" si="1"/>
        <v>0</v>
      </c>
      <c r="R12" s="22">
        <f t="shared" si="5"/>
        <v>0</v>
      </c>
      <c r="S12" s="21">
        <f t="shared" si="6"/>
        <v>0</v>
      </c>
      <c r="T12" s="21">
        <f t="shared" si="7"/>
        <v>0</v>
      </c>
      <c r="U12" s="21">
        <f t="shared" si="8"/>
        <v>0</v>
      </c>
      <c r="V12" s="21">
        <f t="shared" si="9"/>
        <v>0</v>
      </c>
      <c r="W12" s="21">
        <f t="shared" si="10"/>
        <v>0</v>
      </c>
      <c r="X12" s="21">
        <f t="shared" si="11"/>
        <v>0</v>
      </c>
      <c r="Y12" s="23">
        <f t="shared" si="12"/>
        <v>0</v>
      </c>
      <c r="Z12" s="21">
        <f t="shared" si="13"/>
        <v>0</v>
      </c>
      <c r="AA12" s="21">
        <f t="shared" si="14"/>
        <v>1</v>
      </c>
      <c r="AB12" s="24" t="s">
        <v>27</v>
      </c>
      <c r="AC12" s="25"/>
      <c r="AD12" s="24"/>
      <c r="AE12" s="99">
        <v>6</v>
      </c>
      <c r="AF12" s="99">
        <v>22</v>
      </c>
      <c r="AG12" s="99"/>
      <c r="AH12" s="105"/>
      <c r="AI12" s="105"/>
    </row>
    <row r="13" spans="1:35" ht="17.25" customHeight="1" x14ac:dyDescent="0.15">
      <c r="A13" s="28">
        <f t="shared" si="15"/>
        <v>46360</v>
      </c>
      <c r="B13" s="109" t="str">
        <f>IF(VLOOKUP(A13,休業日一覧!$1:$1048576,3,FALSE)&gt;="休","休",TEXT(A13,"aaa"))</f>
        <v>金</v>
      </c>
      <c r="C13" s="83"/>
      <c r="D13" s="29" t="s">
        <v>24</v>
      </c>
      <c r="E13" s="83"/>
      <c r="F13" s="83"/>
      <c r="G13" s="84" t="str">
        <f t="shared" si="2"/>
        <v/>
      </c>
      <c r="H13" s="85"/>
      <c r="I13" s="120"/>
      <c r="J13" s="121"/>
      <c r="K13" s="121"/>
      <c r="L13" s="122"/>
      <c r="M13" s="43"/>
      <c r="N13" s="21">
        <f t="shared" si="3"/>
        <v>1</v>
      </c>
      <c r="O13" s="22">
        <f t="shared" si="4"/>
        <v>0</v>
      </c>
      <c r="P13" s="22">
        <f t="shared" si="0"/>
        <v>0</v>
      </c>
      <c r="Q13" s="22">
        <f t="shared" si="1"/>
        <v>0</v>
      </c>
      <c r="R13" s="22">
        <f t="shared" si="5"/>
        <v>0</v>
      </c>
      <c r="S13" s="21">
        <f t="shared" si="6"/>
        <v>0</v>
      </c>
      <c r="T13" s="21">
        <f t="shared" si="7"/>
        <v>0</v>
      </c>
      <c r="U13" s="21">
        <f t="shared" si="8"/>
        <v>0</v>
      </c>
      <c r="V13" s="21">
        <f t="shared" si="9"/>
        <v>0</v>
      </c>
      <c r="W13" s="21">
        <f t="shared" si="10"/>
        <v>0</v>
      </c>
      <c r="X13" s="21">
        <f t="shared" si="11"/>
        <v>0</v>
      </c>
      <c r="Y13" s="23">
        <f t="shared" si="12"/>
        <v>0</v>
      </c>
      <c r="Z13" s="21">
        <f t="shared" si="13"/>
        <v>0</v>
      </c>
      <c r="AA13" s="21">
        <f t="shared" si="14"/>
        <v>1</v>
      </c>
      <c r="AB13" s="24" t="s">
        <v>28</v>
      </c>
      <c r="AC13" s="25"/>
      <c r="AD13" s="24"/>
      <c r="AE13" s="99">
        <v>7</v>
      </c>
      <c r="AF13" s="99">
        <v>21</v>
      </c>
      <c r="AG13" s="99"/>
      <c r="AH13" s="105"/>
      <c r="AI13" s="105"/>
    </row>
    <row r="14" spans="1:35" ht="17.25" customHeight="1" x14ac:dyDescent="0.15">
      <c r="A14" s="28">
        <f t="shared" si="15"/>
        <v>46361</v>
      </c>
      <c r="B14" s="109" t="str">
        <f>IF(VLOOKUP(A14,休業日一覧!$1:$1048576,3,FALSE)&gt;="休","休",TEXT(A14,"aaa"))</f>
        <v>土</v>
      </c>
      <c r="C14" s="83"/>
      <c r="D14" s="29" t="s">
        <v>24</v>
      </c>
      <c r="E14" s="83"/>
      <c r="F14" s="83"/>
      <c r="G14" s="84" t="str">
        <f t="shared" si="2"/>
        <v/>
      </c>
      <c r="H14" s="85"/>
      <c r="I14" s="120"/>
      <c r="J14" s="121"/>
      <c r="K14" s="121"/>
      <c r="L14" s="122"/>
      <c r="M14" s="43"/>
      <c r="N14" s="21">
        <f t="shared" si="3"/>
        <v>0</v>
      </c>
      <c r="O14" s="22">
        <f t="shared" si="4"/>
        <v>0</v>
      </c>
      <c r="P14" s="22">
        <f t="shared" si="0"/>
        <v>0</v>
      </c>
      <c r="Q14" s="22">
        <f t="shared" si="1"/>
        <v>0</v>
      </c>
      <c r="R14" s="22">
        <f t="shared" si="5"/>
        <v>0</v>
      </c>
      <c r="S14" s="21">
        <f t="shared" si="6"/>
        <v>0</v>
      </c>
      <c r="T14" s="21">
        <f t="shared" si="7"/>
        <v>0</v>
      </c>
      <c r="U14" s="21">
        <f t="shared" si="8"/>
        <v>0</v>
      </c>
      <c r="V14" s="21">
        <f t="shared" si="9"/>
        <v>0</v>
      </c>
      <c r="W14" s="21">
        <f t="shared" si="10"/>
        <v>0</v>
      </c>
      <c r="X14" s="21">
        <f t="shared" si="11"/>
        <v>0</v>
      </c>
      <c r="Y14" s="23">
        <f t="shared" si="12"/>
        <v>0</v>
      </c>
      <c r="Z14" s="21">
        <f t="shared" si="13"/>
        <v>1</v>
      </c>
      <c r="AA14" s="21">
        <f t="shared" si="14"/>
        <v>0</v>
      </c>
      <c r="AB14" s="24" t="s">
        <v>22</v>
      </c>
      <c r="AC14" s="25"/>
      <c r="AD14" s="24"/>
      <c r="AE14" s="99">
        <v>8</v>
      </c>
      <c r="AF14" s="99">
        <v>20</v>
      </c>
      <c r="AG14" s="99"/>
      <c r="AH14" s="105"/>
      <c r="AI14" s="105"/>
    </row>
    <row r="15" spans="1:35" ht="17.25" customHeight="1" x14ac:dyDescent="0.15">
      <c r="A15" s="28">
        <f t="shared" si="15"/>
        <v>46362</v>
      </c>
      <c r="B15" s="109" t="str">
        <f>IF(VLOOKUP(A15,休業日一覧!$1:$1048576,3,FALSE)&gt;="休","休",TEXT(A15,"aaa"))</f>
        <v>日</v>
      </c>
      <c r="C15" s="83"/>
      <c r="D15" s="29" t="s">
        <v>24</v>
      </c>
      <c r="E15" s="83"/>
      <c r="F15" s="83"/>
      <c r="G15" s="84" t="str">
        <f t="shared" si="2"/>
        <v/>
      </c>
      <c r="H15" s="85"/>
      <c r="I15" s="120"/>
      <c r="J15" s="121"/>
      <c r="K15" s="121"/>
      <c r="L15" s="122"/>
      <c r="M15" s="43"/>
      <c r="N15" s="21">
        <f t="shared" si="3"/>
        <v>0</v>
      </c>
      <c r="O15" s="22">
        <f>IF(COUNTIF(H15,"*休日*"),1,0)</f>
        <v>0</v>
      </c>
      <c r="P15" s="22">
        <f t="shared" si="0"/>
        <v>0</v>
      </c>
      <c r="Q15" s="22">
        <f t="shared" si="1"/>
        <v>0</v>
      </c>
      <c r="R15" s="22">
        <f t="shared" si="5"/>
        <v>0</v>
      </c>
      <c r="S15" s="21">
        <f t="shared" si="6"/>
        <v>0</v>
      </c>
      <c r="T15" s="21">
        <f t="shared" si="7"/>
        <v>0</v>
      </c>
      <c r="U15" s="21">
        <f t="shared" si="8"/>
        <v>0</v>
      </c>
      <c r="V15" s="21">
        <f t="shared" si="9"/>
        <v>0</v>
      </c>
      <c r="W15" s="21">
        <f t="shared" si="10"/>
        <v>0</v>
      </c>
      <c r="X15" s="21">
        <f t="shared" si="11"/>
        <v>0</v>
      </c>
      <c r="Y15" s="23">
        <f t="shared" si="12"/>
        <v>0</v>
      </c>
      <c r="Z15" s="21">
        <f t="shared" si="13"/>
        <v>1</v>
      </c>
      <c r="AA15" s="21">
        <f t="shared" si="14"/>
        <v>0</v>
      </c>
      <c r="AB15" s="24" t="s">
        <v>15</v>
      </c>
      <c r="AC15" s="25"/>
      <c r="AD15" s="24"/>
      <c r="AE15" s="99">
        <v>9</v>
      </c>
      <c r="AF15" s="99">
        <v>20</v>
      </c>
      <c r="AG15" s="99"/>
      <c r="AH15" s="105"/>
      <c r="AI15" s="105"/>
    </row>
    <row r="16" spans="1:35" ht="17.25" customHeight="1" x14ac:dyDescent="0.15">
      <c r="A16" s="28">
        <f t="shared" si="15"/>
        <v>46363</v>
      </c>
      <c r="B16" s="109" t="str">
        <f>IF(VLOOKUP(A16,休業日一覧!$1:$1048576,3,FALSE)&gt;="休","休",TEXT(A16,"aaa"))</f>
        <v>月</v>
      </c>
      <c r="C16" s="83"/>
      <c r="D16" s="29" t="s">
        <v>24</v>
      </c>
      <c r="E16" s="83"/>
      <c r="F16" s="83"/>
      <c r="G16" s="84" t="str">
        <f t="shared" si="2"/>
        <v/>
      </c>
      <c r="H16" s="85"/>
      <c r="I16" s="120" t="s">
        <v>127</v>
      </c>
      <c r="J16" s="121"/>
      <c r="K16" s="121"/>
      <c r="L16" s="122"/>
      <c r="M16" s="43"/>
      <c r="N16" s="21">
        <f t="shared" si="3"/>
        <v>1</v>
      </c>
      <c r="O16" s="22">
        <f t="shared" si="4"/>
        <v>0</v>
      </c>
      <c r="P16" s="22">
        <f t="shared" si="0"/>
        <v>0</v>
      </c>
      <c r="Q16" s="22">
        <f t="shared" si="1"/>
        <v>0</v>
      </c>
      <c r="R16" s="22">
        <f t="shared" si="5"/>
        <v>0</v>
      </c>
      <c r="S16" s="21">
        <f t="shared" si="6"/>
        <v>0</v>
      </c>
      <c r="T16" s="21">
        <f t="shared" si="7"/>
        <v>0</v>
      </c>
      <c r="U16" s="21">
        <f t="shared" si="8"/>
        <v>0</v>
      </c>
      <c r="V16" s="21">
        <f t="shared" si="9"/>
        <v>0</v>
      </c>
      <c r="W16" s="21">
        <f t="shared" si="10"/>
        <v>0</v>
      </c>
      <c r="X16" s="21">
        <f t="shared" si="11"/>
        <v>0</v>
      </c>
      <c r="Y16" s="23">
        <f t="shared" si="12"/>
        <v>0</v>
      </c>
      <c r="Z16" s="21">
        <f t="shared" si="13"/>
        <v>0</v>
      </c>
      <c r="AA16" s="21">
        <f t="shared" si="14"/>
        <v>1</v>
      </c>
      <c r="AB16" s="24" t="s">
        <v>29</v>
      </c>
      <c r="AC16" s="25"/>
      <c r="AD16" s="24"/>
      <c r="AE16" s="99">
        <v>10</v>
      </c>
      <c r="AF16" s="99">
        <v>22</v>
      </c>
      <c r="AG16" s="99"/>
      <c r="AH16" s="105"/>
      <c r="AI16" s="105"/>
    </row>
    <row r="17" spans="1:35" ht="17.25" customHeight="1" x14ac:dyDescent="0.15">
      <c r="A17" s="28">
        <f t="shared" si="15"/>
        <v>46364</v>
      </c>
      <c r="B17" s="109" t="str">
        <f>IF(VLOOKUP(A17,休業日一覧!$1:$1048576,3,FALSE)&gt;="休","休",TEXT(A17,"aaa"))</f>
        <v>火</v>
      </c>
      <c r="C17" s="83"/>
      <c r="D17" s="29" t="s">
        <v>24</v>
      </c>
      <c r="E17" s="83"/>
      <c r="F17" s="83"/>
      <c r="G17" s="84" t="str">
        <f t="shared" si="2"/>
        <v/>
      </c>
      <c r="H17" s="85"/>
      <c r="I17" s="120"/>
      <c r="J17" s="121"/>
      <c r="K17" s="121"/>
      <c r="L17" s="122"/>
      <c r="M17" s="43"/>
      <c r="N17" s="21">
        <f t="shared" si="3"/>
        <v>1</v>
      </c>
      <c r="O17" s="22">
        <f t="shared" si="4"/>
        <v>0</v>
      </c>
      <c r="P17" s="22">
        <f t="shared" si="0"/>
        <v>0</v>
      </c>
      <c r="Q17" s="22">
        <f t="shared" si="1"/>
        <v>0</v>
      </c>
      <c r="R17" s="22">
        <f t="shared" si="5"/>
        <v>0</v>
      </c>
      <c r="S17" s="21">
        <f t="shared" si="6"/>
        <v>0</v>
      </c>
      <c r="T17" s="21">
        <f t="shared" si="7"/>
        <v>0</v>
      </c>
      <c r="U17" s="21">
        <f t="shared" si="8"/>
        <v>0</v>
      </c>
      <c r="V17" s="21">
        <f t="shared" si="9"/>
        <v>0</v>
      </c>
      <c r="W17" s="21">
        <f t="shared" si="10"/>
        <v>0</v>
      </c>
      <c r="X17" s="21">
        <f t="shared" si="11"/>
        <v>0</v>
      </c>
      <c r="Y17" s="23">
        <f t="shared" si="12"/>
        <v>0</v>
      </c>
      <c r="Z17" s="21">
        <f t="shared" si="13"/>
        <v>0</v>
      </c>
      <c r="AA17" s="21">
        <f t="shared" si="14"/>
        <v>1</v>
      </c>
      <c r="AB17" s="24" t="s">
        <v>82</v>
      </c>
      <c r="AC17" s="25"/>
      <c r="AD17" s="24"/>
      <c r="AE17" s="99">
        <v>11</v>
      </c>
      <c r="AF17" s="99">
        <v>19</v>
      </c>
      <c r="AG17" s="99"/>
      <c r="AH17" s="105"/>
      <c r="AI17" s="105"/>
    </row>
    <row r="18" spans="1:35" ht="17.25" customHeight="1" x14ac:dyDescent="0.15">
      <c r="A18" s="28">
        <f t="shared" si="15"/>
        <v>46365</v>
      </c>
      <c r="B18" s="109" t="str">
        <f>IF(VLOOKUP(A18,休業日一覧!$1:$1048576,3,FALSE)&gt;="休","休",TEXT(A18,"aaa"))</f>
        <v>水</v>
      </c>
      <c r="C18" s="83"/>
      <c r="D18" s="29" t="s">
        <v>24</v>
      </c>
      <c r="E18" s="83"/>
      <c r="F18" s="83"/>
      <c r="G18" s="84" t="str">
        <f t="shared" si="2"/>
        <v/>
      </c>
      <c r="H18" s="85"/>
      <c r="I18" s="120"/>
      <c r="J18" s="121"/>
      <c r="K18" s="121"/>
      <c r="L18" s="122"/>
      <c r="M18" s="43"/>
      <c r="N18" s="21">
        <f t="shared" si="3"/>
        <v>1</v>
      </c>
      <c r="O18" s="22">
        <f t="shared" si="4"/>
        <v>0</v>
      </c>
      <c r="P18" s="22">
        <f t="shared" si="0"/>
        <v>0</v>
      </c>
      <c r="Q18" s="22">
        <f t="shared" si="1"/>
        <v>0</v>
      </c>
      <c r="R18" s="22">
        <f t="shared" si="5"/>
        <v>0</v>
      </c>
      <c r="S18" s="21">
        <f t="shared" si="6"/>
        <v>0</v>
      </c>
      <c r="T18" s="21">
        <f t="shared" si="7"/>
        <v>0</v>
      </c>
      <c r="U18" s="21">
        <f t="shared" si="8"/>
        <v>0</v>
      </c>
      <c r="V18" s="21">
        <f t="shared" si="9"/>
        <v>0</v>
      </c>
      <c r="W18" s="21">
        <f t="shared" si="10"/>
        <v>0</v>
      </c>
      <c r="X18" s="21">
        <f t="shared" si="11"/>
        <v>0</v>
      </c>
      <c r="Y18" s="23">
        <f t="shared" si="12"/>
        <v>0</v>
      </c>
      <c r="Z18" s="21">
        <f t="shared" si="13"/>
        <v>0</v>
      </c>
      <c r="AA18" s="21">
        <f t="shared" si="14"/>
        <v>1</v>
      </c>
      <c r="AB18" s="24"/>
      <c r="AC18" s="25"/>
      <c r="AD18" s="24"/>
      <c r="AE18" s="99">
        <v>12</v>
      </c>
      <c r="AF18" s="99">
        <v>20</v>
      </c>
      <c r="AG18" s="99"/>
      <c r="AH18" s="105"/>
      <c r="AI18" s="105"/>
    </row>
    <row r="19" spans="1:35" ht="17.25" customHeight="1" x14ac:dyDescent="0.15">
      <c r="A19" s="28">
        <f t="shared" si="15"/>
        <v>46366</v>
      </c>
      <c r="B19" s="109" t="str">
        <f>IF(VLOOKUP(A19,休業日一覧!$1:$1048576,3,FALSE)&gt;="休","休",TEXT(A19,"aaa"))</f>
        <v>木</v>
      </c>
      <c r="C19" s="83"/>
      <c r="D19" s="29" t="s">
        <v>24</v>
      </c>
      <c r="E19" s="83"/>
      <c r="F19" s="83"/>
      <c r="G19" s="84" t="str">
        <f t="shared" si="2"/>
        <v/>
      </c>
      <c r="H19" s="85"/>
      <c r="I19" s="120"/>
      <c r="J19" s="121"/>
      <c r="K19" s="121"/>
      <c r="L19" s="122"/>
      <c r="M19" s="43"/>
      <c r="N19" s="21">
        <f t="shared" si="3"/>
        <v>1</v>
      </c>
      <c r="O19" s="22">
        <f t="shared" si="4"/>
        <v>0</v>
      </c>
      <c r="P19" s="22">
        <f t="shared" si="0"/>
        <v>0</v>
      </c>
      <c r="Q19" s="22">
        <f t="shared" si="1"/>
        <v>0</v>
      </c>
      <c r="R19" s="22">
        <f t="shared" si="5"/>
        <v>0</v>
      </c>
      <c r="S19" s="21">
        <f t="shared" si="6"/>
        <v>0</v>
      </c>
      <c r="T19" s="21">
        <f t="shared" si="7"/>
        <v>0</v>
      </c>
      <c r="U19" s="21">
        <f t="shared" si="8"/>
        <v>0</v>
      </c>
      <c r="V19" s="21">
        <f t="shared" si="9"/>
        <v>0</v>
      </c>
      <c r="W19" s="21">
        <f t="shared" si="10"/>
        <v>0</v>
      </c>
      <c r="X19" s="21">
        <f t="shared" si="11"/>
        <v>0</v>
      </c>
      <c r="Y19" s="23">
        <f t="shared" si="12"/>
        <v>0</v>
      </c>
      <c r="Z19" s="21">
        <f t="shared" si="13"/>
        <v>0</v>
      </c>
      <c r="AA19" s="21">
        <f t="shared" si="14"/>
        <v>1</v>
      </c>
      <c r="AB19" s="24"/>
      <c r="AC19" s="25"/>
      <c r="AD19" s="24"/>
      <c r="AE19" s="99">
        <v>1</v>
      </c>
      <c r="AF19" s="99">
        <v>19</v>
      </c>
      <c r="AG19" s="99"/>
      <c r="AH19" s="105"/>
      <c r="AI19" s="105"/>
    </row>
    <row r="20" spans="1:35" ht="17.25" customHeight="1" x14ac:dyDescent="0.15">
      <c r="A20" s="28">
        <f t="shared" si="15"/>
        <v>46367</v>
      </c>
      <c r="B20" s="109" t="str">
        <f>IF(VLOOKUP(A20,休業日一覧!$1:$1048576,3,FALSE)&gt;="休","休",TEXT(A20,"aaa"))</f>
        <v>金</v>
      </c>
      <c r="C20" s="83"/>
      <c r="D20" s="29" t="s">
        <v>24</v>
      </c>
      <c r="E20" s="83"/>
      <c r="F20" s="83"/>
      <c r="G20" s="84" t="str">
        <f t="shared" si="2"/>
        <v/>
      </c>
      <c r="H20" s="85"/>
      <c r="I20" s="123"/>
      <c r="J20" s="124"/>
      <c r="K20" s="124"/>
      <c r="L20" s="125"/>
      <c r="M20" s="43"/>
      <c r="N20" s="21">
        <f t="shared" si="3"/>
        <v>1</v>
      </c>
      <c r="O20" s="22">
        <f t="shared" si="4"/>
        <v>0</v>
      </c>
      <c r="P20" s="22">
        <f t="shared" si="0"/>
        <v>0</v>
      </c>
      <c r="Q20" s="22">
        <f t="shared" si="1"/>
        <v>0</v>
      </c>
      <c r="R20" s="22">
        <f t="shared" si="5"/>
        <v>0</v>
      </c>
      <c r="S20" s="21">
        <f t="shared" si="6"/>
        <v>0</v>
      </c>
      <c r="T20" s="21">
        <f t="shared" si="7"/>
        <v>0</v>
      </c>
      <c r="U20" s="21">
        <f t="shared" si="8"/>
        <v>0</v>
      </c>
      <c r="V20" s="21">
        <f t="shared" si="9"/>
        <v>0</v>
      </c>
      <c r="W20" s="21">
        <f t="shared" si="10"/>
        <v>0</v>
      </c>
      <c r="X20" s="21">
        <f t="shared" si="11"/>
        <v>0</v>
      </c>
      <c r="Y20" s="23">
        <f t="shared" si="12"/>
        <v>0</v>
      </c>
      <c r="Z20" s="21">
        <f t="shared" si="13"/>
        <v>0</v>
      </c>
      <c r="AA20" s="21">
        <f t="shared" si="14"/>
        <v>1</v>
      </c>
      <c r="AB20" s="24"/>
      <c r="AC20" s="25"/>
      <c r="AD20" s="24"/>
      <c r="AE20" s="99">
        <v>2</v>
      </c>
      <c r="AF20" s="99">
        <v>18</v>
      </c>
      <c r="AG20" s="99"/>
      <c r="AH20" s="105"/>
      <c r="AI20" s="105"/>
    </row>
    <row r="21" spans="1:35" ht="17.25" customHeight="1" x14ac:dyDescent="0.15">
      <c r="A21" s="28">
        <f t="shared" si="15"/>
        <v>46368</v>
      </c>
      <c r="B21" s="109" t="str">
        <f>IF(VLOOKUP(A21,休業日一覧!$1:$1048576,3,FALSE)&gt;="休","休",TEXT(A21,"aaa"))</f>
        <v>土</v>
      </c>
      <c r="C21" s="83"/>
      <c r="D21" s="29" t="s">
        <v>24</v>
      </c>
      <c r="E21" s="83"/>
      <c r="F21" s="83"/>
      <c r="G21" s="84" t="str">
        <f t="shared" si="2"/>
        <v/>
      </c>
      <c r="H21" s="85"/>
      <c r="I21" s="126"/>
      <c r="J21" s="127"/>
      <c r="K21" s="127"/>
      <c r="L21" s="128"/>
      <c r="M21" s="43"/>
      <c r="N21" s="21">
        <f t="shared" si="3"/>
        <v>0</v>
      </c>
      <c r="O21" s="22">
        <f t="shared" si="4"/>
        <v>0</v>
      </c>
      <c r="P21" s="22">
        <f t="shared" si="0"/>
        <v>0</v>
      </c>
      <c r="Q21" s="22">
        <f t="shared" si="1"/>
        <v>0</v>
      </c>
      <c r="R21" s="22">
        <f t="shared" si="5"/>
        <v>0</v>
      </c>
      <c r="S21" s="21">
        <f t="shared" si="6"/>
        <v>0</v>
      </c>
      <c r="T21" s="21">
        <f t="shared" si="7"/>
        <v>0</v>
      </c>
      <c r="U21" s="21">
        <f t="shared" si="8"/>
        <v>0</v>
      </c>
      <c r="V21" s="21">
        <f t="shared" si="9"/>
        <v>0</v>
      </c>
      <c r="W21" s="21">
        <f t="shared" si="10"/>
        <v>0</v>
      </c>
      <c r="X21" s="21">
        <f t="shared" si="11"/>
        <v>0</v>
      </c>
      <c r="Y21" s="23">
        <f t="shared" si="12"/>
        <v>0</v>
      </c>
      <c r="Z21" s="21">
        <f t="shared" si="13"/>
        <v>1</v>
      </c>
      <c r="AA21" s="21">
        <f t="shared" si="14"/>
        <v>0</v>
      </c>
      <c r="AB21" s="24"/>
      <c r="AC21" s="25"/>
      <c r="AD21" s="24"/>
      <c r="AE21" s="99">
        <v>3</v>
      </c>
      <c r="AF21" s="99">
        <v>23</v>
      </c>
      <c r="AG21" s="99"/>
      <c r="AH21" s="105"/>
      <c r="AI21" s="105"/>
    </row>
    <row r="22" spans="1:35" ht="17.25" customHeight="1" x14ac:dyDescent="0.15">
      <c r="A22" s="28">
        <f t="shared" si="15"/>
        <v>46369</v>
      </c>
      <c r="B22" s="109" t="str">
        <f>IF(VLOOKUP(A22,休業日一覧!$1:$1048576,3,FALSE)&gt;="休","休",TEXT(A22,"aaa"))</f>
        <v>日</v>
      </c>
      <c r="C22" s="83"/>
      <c r="D22" s="29" t="s">
        <v>24</v>
      </c>
      <c r="E22" s="83"/>
      <c r="F22" s="83"/>
      <c r="G22" s="84" t="str">
        <f t="shared" si="2"/>
        <v/>
      </c>
      <c r="H22" s="85"/>
      <c r="I22" s="126"/>
      <c r="J22" s="127"/>
      <c r="K22" s="127"/>
      <c r="L22" s="128"/>
      <c r="M22" s="43"/>
      <c r="N22" s="21">
        <f t="shared" si="3"/>
        <v>0</v>
      </c>
      <c r="O22" s="22">
        <f t="shared" si="4"/>
        <v>0</v>
      </c>
      <c r="P22" s="22">
        <f t="shared" si="0"/>
        <v>0</v>
      </c>
      <c r="Q22" s="22">
        <f t="shared" si="1"/>
        <v>0</v>
      </c>
      <c r="R22" s="22">
        <f t="shared" si="5"/>
        <v>0</v>
      </c>
      <c r="S22" s="21">
        <f t="shared" si="6"/>
        <v>0</v>
      </c>
      <c r="T22" s="21">
        <f t="shared" si="7"/>
        <v>0</v>
      </c>
      <c r="U22" s="21">
        <f t="shared" si="8"/>
        <v>0</v>
      </c>
      <c r="V22" s="21">
        <f t="shared" si="9"/>
        <v>0</v>
      </c>
      <c r="W22" s="21">
        <f t="shared" si="10"/>
        <v>0</v>
      </c>
      <c r="X22" s="21">
        <f t="shared" si="11"/>
        <v>0</v>
      </c>
      <c r="Y22" s="23">
        <f t="shared" si="12"/>
        <v>0</v>
      </c>
      <c r="Z22" s="21">
        <f t="shared" si="13"/>
        <v>1</v>
      </c>
      <c r="AA22" s="21">
        <f t="shared" si="14"/>
        <v>0</v>
      </c>
      <c r="AB22" s="24"/>
      <c r="AC22" s="25"/>
      <c r="AD22" s="52"/>
      <c r="AE22" s="99"/>
      <c r="AF22" s="99"/>
      <c r="AG22" s="99"/>
      <c r="AH22" s="105"/>
      <c r="AI22" s="105"/>
    </row>
    <row r="23" spans="1:35" ht="17.25" customHeight="1" x14ac:dyDescent="0.15">
      <c r="A23" s="28">
        <f t="shared" si="15"/>
        <v>46370</v>
      </c>
      <c r="B23" s="109" t="str">
        <f>IF(VLOOKUP(A23,休業日一覧!$1:$1048576,3,FALSE)&gt;="休","休",TEXT(A23,"aaa"))</f>
        <v>月</v>
      </c>
      <c r="C23" s="83"/>
      <c r="D23" s="29" t="s">
        <v>24</v>
      </c>
      <c r="E23" s="83"/>
      <c r="F23" s="83"/>
      <c r="G23" s="84" t="str">
        <f t="shared" si="2"/>
        <v/>
      </c>
      <c r="H23" s="85"/>
      <c r="I23" s="126"/>
      <c r="J23" s="127"/>
      <c r="K23" s="127"/>
      <c r="L23" s="128"/>
      <c r="M23" s="43"/>
      <c r="N23" s="21">
        <f t="shared" si="3"/>
        <v>1</v>
      </c>
      <c r="O23" s="22">
        <f t="shared" si="4"/>
        <v>0</v>
      </c>
      <c r="P23" s="22">
        <f t="shared" si="0"/>
        <v>0</v>
      </c>
      <c r="Q23" s="22">
        <f t="shared" si="1"/>
        <v>0</v>
      </c>
      <c r="R23" s="22">
        <f t="shared" si="5"/>
        <v>0</v>
      </c>
      <c r="S23" s="21">
        <f t="shared" si="6"/>
        <v>0</v>
      </c>
      <c r="T23" s="21">
        <f t="shared" si="7"/>
        <v>0</v>
      </c>
      <c r="U23" s="21">
        <f t="shared" si="8"/>
        <v>0</v>
      </c>
      <c r="V23" s="21">
        <f t="shared" si="9"/>
        <v>0</v>
      </c>
      <c r="W23" s="21">
        <f t="shared" si="10"/>
        <v>0</v>
      </c>
      <c r="X23" s="21">
        <f t="shared" si="11"/>
        <v>0</v>
      </c>
      <c r="Y23" s="23">
        <f t="shared" si="12"/>
        <v>0</v>
      </c>
      <c r="Z23" s="21">
        <f t="shared" si="13"/>
        <v>0</v>
      </c>
      <c r="AA23" s="21">
        <f t="shared" si="14"/>
        <v>1</v>
      </c>
      <c r="AB23" s="24"/>
      <c r="AC23" s="25"/>
      <c r="AD23" s="52"/>
      <c r="AE23" s="106"/>
      <c r="AF23" s="105"/>
      <c r="AG23" s="88"/>
      <c r="AH23" s="105"/>
      <c r="AI23" s="105"/>
    </row>
    <row r="24" spans="1:35" ht="17.25" customHeight="1" x14ac:dyDescent="0.15">
      <c r="A24" s="28">
        <f t="shared" si="15"/>
        <v>46371</v>
      </c>
      <c r="B24" s="109" t="str">
        <f>IF(VLOOKUP(A24,休業日一覧!$1:$1048576,3,FALSE)&gt;="休","休",TEXT(A24,"aaa"))</f>
        <v>火</v>
      </c>
      <c r="C24" s="83"/>
      <c r="D24" s="29" t="s">
        <v>24</v>
      </c>
      <c r="E24" s="83"/>
      <c r="F24" s="83"/>
      <c r="G24" s="84" t="str">
        <f t="shared" si="2"/>
        <v/>
      </c>
      <c r="H24" s="85"/>
      <c r="I24" s="126"/>
      <c r="J24" s="127"/>
      <c r="K24" s="127"/>
      <c r="L24" s="128"/>
      <c r="M24" s="43"/>
      <c r="N24" s="21">
        <f t="shared" si="3"/>
        <v>1</v>
      </c>
      <c r="O24" s="22">
        <f t="shared" si="4"/>
        <v>0</v>
      </c>
      <c r="P24" s="22">
        <f t="shared" si="0"/>
        <v>0</v>
      </c>
      <c r="Q24" s="22">
        <f t="shared" si="1"/>
        <v>0</v>
      </c>
      <c r="R24" s="22">
        <f t="shared" si="5"/>
        <v>0</v>
      </c>
      <c r="S24" s="21">
        <f t="shared" si="6"/>
        <v>0</v>
      </c>
      <c r="T24" s="21">
        <f t="shared" si="7"/>
        <v>0</v>
      </c>
      <c r="U24" s="21">
        <f t="shared" si="8"/>
        <v>0</v>
      </c>
      <c r="V24" s="21">
        <f t="shared" si="9"/>
        <v>0</v>
      </c>
      <c r="W24" s="21">
        <f t="shared" si="10"/>
        <v>0</v>
      </c>
      <c r="X24" s="21">
        <f t="shared" si="11"/>
        <v>0</v>
      </c>
      <c r="Y24" s="23">
        <f t="shared" si="12"/>
        <v>0</v>
      </c>
      <c r="Z24" s="21">
        <f t="shared" si="13"/>
        <v>0</v>
      </c>
      <c r="AA24" s="21">
        <f t="shared" si="14"/>
        <v>1</v>
      </c>
      <c r="AB24" s="24"/>
      <c r="AC24" s="25"/>
      <c r="AD24" s="53"/>
      <c r="AE24" s="106"/>
      <c r="AF24" s="105"/>
      <c r="AG24" s="88"/>
      <c r="AH24" s="105"/>
      <c r="AI24" s="105"/>
    </row>
    <row r="25" spans="1:35" ht="17.25" customHeight="1" x14ac:dyDescent="0.15">
      <c r="A25" s="28">
        <f t="shared" si="15"/>
        <v>46372</v>
      </c>
      <c r="B25" s="109" t="str">
        <f>IF(VLOOKUP(A25,休業日一覧!$1:$1048576,3,FALSE)&gt;="休","休",TEXT(A25,"aaa"))</f>
        <v>水</v>
      </c>
      <c r="C25" s="83"/>
      <c r="D25" s="29" t="s">
        <v>24</v>
      </c>
      <c r="E25" s="83"/>
      <c r="F25" s="83"/>
      <c r="G25" s="84" t="str">
        <f t="shared" si="2"/>
        <v/>
      </c>
      <c r="H25" s="85"/>
      <c r="I25" s="126"/>
      <c r="J25" s="127"/>
      <c r="K25" s="127"/>
      <c r="L25" s="128"/>
      <c r="M25" s="43"/>
      <c r="N25" s="21">
        <f t="shared" si="3"/>
        <v>1</v>
      </c>
      <c r="O25" s="22">
        <f t="shared" si="4"/>
        <v>0</v>
      </c>
      <c r="P25" s="22">
        <f t="shared" si="0"/>
        <v>0</v>
      </c>
      <c r="Q25" s="22">
        <f t="shared" si="1"/>
        <v>0</v>
      </c>
      <c r="R25" s="22">
        <f t="shared" si="5"/>
        <v>0</v>
      </c>
      <c r="S25" s="21">
        <f t="shared" si="6"/>
        <v>0</v>
      </c>
      <c r="T25" s="21">
        <f t="shared" si="7"/>
        <v>0</v>
      </c>
      <c r="U25" s="21">
        <f t="shared" si="8"/>
        <v>0</v>
      </c>
      <c r="V25" s="21">
        <f t="shared" si="9"/>
        <v>0</v>
      </c>
      <c r="W25" s="21">
        <f t="shared" si="10"/>
        <v>0</v>
      </c>
      <c r="X25" s="21">
        <f t="shared" si="11"/>
        <v>0</v>
      </c>
      <c r="Y25" s="23">
        <f t="shared" si="12"/>
        <v>0</v>
      </c>
      <c r="Z25" s="21">
        <f t="shared" si="13"/>
        <v>0</v>
      </c>
      <c r="AA25" s="21">
        <f t="shared" si="14"/>
        <v>1</v>
      </c>
      <c r="AB25" s="24"/>
      <c r="AC25" s="25"/>
      <c r="AD25" s="52"/>
      <c r="AE25" s="106"/>
      <c r="AF25" s="105"/>
      <c r="AG25" s="88"/>
      <c r="AH25" s="105"/>
      <c r="AI25" s="105"/>
    </row>
    <row r="26" spans="1:35" ht="17.25" customHeight="1" x14ac:dyDescent="0.15">
      <c r="A26" s="28">
        <f t="shared" si="15"/>
        <v>46373</v>
      </c>
      <c r="B26" s="109" t="str">
        <f>IF(VLOOKUP(A26,休業日一覧!$1:$1048576,3,FALSE)&gt;="休","休",TEXT(A26,"aaa"))</f>
        <v>木</v>
      </c>
      <c r="C26" s="83"/>
      <c r="D26" s="29" t="s">
        <v>24</v>
      </c>
      <c r="E26" s="83"/>
      <c r="F26" s="83"/>
      <c r="G26" s="84" t="str">
        <f t="shared" si="2"/>
        <v/>
      </c>
      <c r="H26" s="85"/>
      <c r="I26" s="126"/>
      <c r="J26" s="127"/>
      <c r="K26" s="127"/>
      <c r="L26" s="128"/>
      <c r="M26" s="43"/>
      <c r="N26" s="21">
        <f t="shared" si="3"/>
        <v>1</v>
      </c>
      <c r="O26" s="22">
        <f t="shared" si="4"/>
        <v>0</v>
      </c>
      <c r="P26" s="22">
        <f t="shared" si="0"/>
        <v>0</v>
      </c>
      <c r="Q26" s="22">
        <f t="shared" si="1"/>
        <v>0</v>
      </c>
      <c r="R26" s="22">
        <f t="shared" si="5"/>
        <v>0</v>
      </c>
      <c r="S26" s="21">
        <f t="shared" si="6"/>
        <v>0</v>
      </c>
      <c r="T26" s="21">
        <f t="shared" si="7"/>
        <v>0</v>
      </c>
      <c r="U26" s="21">
        <f t="shared" si="8"/>
        <v>0</v>
      </c>
      <c r="V26" s="21">
        <f t="shared" si="9"/>
        <v>0</v>
      </c>
      <c r="W26" s="21">
        <f t="shared" si="10"/>
        <v>0</v>
      </c>
      <c r="X26" s="21">
        <f t="shared" si="11"/>
        <v>0</v>
      </c>
      <c r="Y26" s="23">
        <f t="shared" si="12"/>
        <v>0</v>
      </c>
      <c r="Z26" s="21">
        <f t="shared" si="13"/>
        <v>0</v>
      </c>
      <c r="AA26" s="21">
        <f t="shared" si="14"/>
        <v>1</v>
      </c>
      <c r="AB26" s="24"/>
      <c r="AC26" s="25"/>
      <c r="AD26" s="52"/>
      <c r="AE26" s="106"/>
      <c r="AF26" s="105"/>
      <c r="AG26" s="88"/>
      <c r="AH26" s="105"/>
      <c r="AI26" s="105"/>
    </row>
    <row r="27" spans="1:35" ht="17.25" customHeight="1" x14ac:dyDescent="0.15">
      <c r="A27" s="28">
        <f t="shared" si="15"/>
        <v>46374</v>
      </c>
      <c r="B27" s="109" t="str">
        <f>IF(VLOOKUP(A27,休業日一覧!$1:$1048576,3,FALSE)&gt;="休","休",TEXT(A27,"aaa"))</f>
        <v>金</v>
      </c>
      <c r="C27" s="83"/>
      <c r="D27" s="29" t="s">
        <v>24</v>
      </c>
      <c r="E27" s="83"/>
      <c r="F27" s="83"/>
      <c r="G27" s="84" t="str">
        <f t="shared" si="2"/>
        <v/>
      </c>
      <c r="H27" s="85"/>
      <c r="I27" s="126"/>
      <c r="J27" s="127"/>
      <c r="K27" s="127"/>
      <c r="L27" s="128"/>
      <c r="M27" s="43"/>
      <c r="N27" s="21">
        <f t="shared" si="3"/>
        <v>1</v>
      </c>
      <c r="O27" s="22">
        <f t="shared" si="4"/>
        <v>0</v>
      </c>
      <c r="P27" s="22">
        <f t="shared" si="0"/>
        <v>0</v>
      </c>
      <c r="Q27" s="22">
        <f t="shared" si="1"/>
        <v>0</v>
      </c>
      <c r="R27" s="22">
        <f t="shared" si="5"/>
        <v>0</v>
      </c>
      <c r="S27" s="21">
        <f t="shared" si="6"/>
        <v>0</v>
      </c>
      <c r="T27" s="21">
        <f t="shared" si="7"/>
        <v>0</v>
      </c>
      <c r="U27" s="21">
        <f t="shared" si="8"/>
        <v>0</v>
      </c>
      <c r="V27" s="21">
        <f t="shared" si="9"/>
        <v>0</v>
      </c>
      <c r="W27" s="21">
        <f t="shared" si="10"/>
        <v>0</v>
      </c>
      <c r="X27" s="21">
        <f t="shared" si="11"/>
        <v>0</v>
      </c>
      <c r="Y27" s="23">
        <f t="shared" si="12"/>
        <v>0</v>
      </c>
      <c r="Z27" s="21">
        <f t="shared" si="13"/>
        <v>0</v>
      </c>
      <c r="AA27" s="21">
        <f t="shared" si="14"/>
        <v>1</v>
      </c>
      <c r="AB27" s="24"/>
      <c r="AC27" s="25"/>
      <c r="AD27" s="52"/>
      <c r="AE27" s="106"/>
      <c r="AF27" s="105"/>
      <c r="AG27" s="88"/>
      <c r="AH27" s="105"/>
      <c r="AI27" s="105"/>
    </row>
    <row r="28" spans="1:35" ht="17.25" customHeight="1" x14ac:dyDescent="0.15">
      <c r="A28" s="28">
        <f t="shared" si="15"/>
        <v>46375</v>
      </c>
      <c r="B28" s="109" t="str">
        <f>IF(VLOOKUP(A28,休業日一覧!$1:$1048576,3,FALSE)&gt;="休","休",TEXT(A28,"aaa"))</f>
        <v>土</v>
      </c>
      <c r="C28" s="83"/>
      <c r="D28" s="29" t="s">
        <v>24</v>
      </c>
      <c r="E28" s="83"/>
      <c r="F28" s="83"/>
      <c r="G28" s="84" t="str">
        <f t="shared" si="2"/>
        <v/>
      </c>
      <c r="H28" s="85"/>
      <c r="I28" s="126"/>
      <c r="J28" s="127"/>
      <c r="K28" s="127"/>
      <c r="L28" s="128"/>
      <c r="M28" s="43"/>
      <c r="N28" s="21">
        <f t="shared" si="3"/>
        <v>0</v>
      </c>
      <c r="O28" s="22">
        <f t="shared" si="4"/>
        <v>0</v>
      </c>
      <c r="P28" s="22">
        <f t="shared" si="0"/>
        <v>0</v>
      </c>
      <c r="Q28" s="22">
        <f t="shared" si="1"/>
        <v>0</v>
      </c>
      <c r="R28" s="22">
        <f t="shared" si="5"/>
        <v>0</v>
      </c>
      <c r="S28" s="21">
        <f t="shared" si="6"/>
        <v>0</v>
      </c>
      <c r="T28" s="21">
        <f t="shared" si="7"/>
        <v>0</v>
      </c>
      <c r="U28" s="21">
        <f t="shared" si="8"/>
        <v>0</v>
      </c>
      <c r="V28" s="21">
        <f t="shared" si="9"/>
        <v>0</v>
      </c>
      <c r="W28" s="21">
        <f t="shared" si="10"/>
        <v>0</v>
      </c>
      <c r="X28" s="21">
        <f t="shared" si="11"/>
        <v>0</v>
      </c>
      <c r="Y28" s="23">
        <f t="shared" si="12"/>
        <v>0</v>
      </c>
      <c r="Z28" s="21">
        <f t="shared" si="13"/>
        <v>1</v>
      </c>
      <c r="AA28" s="21">
        <f t="shared" si="14"/>
        <v>0</v>
      </c>
      <c r="AB28" s="24"/>
      <c r="AC28" s="25"/>
      <c r="AD28" s="52"/>
      <c r="AE28" s="106"/>
      <c r="AF28" s="105"/>
      <c r="AG28" s="88"/>
      <c r="AH28" s="105"/>
      <c r="AI28" s="105"/>
    </row>
    <row r="29" spans="1:35" ht="17.25" customHeight="1" x14ac:dyDescent="0.15">
      <c r="A29" s="28">
        <f t="shared" si="15"/>
        <v>46376</v>
      </c>
      <c r="B29" s="109" t="str">
        <f>IF(VLOOKUP(A29,休業日一覧!$1:$1048576,3,FALSE)&gt;="休","休",TEXT(A29,"aaa"))</f>
        <v>日</v>
      </c>
      <c r="C29" s="83"/>
      <c r="D29" s="29" t="s">
        <v>24</v>
      </c>
      <c r="E29" s="83"/>
      <c r="F29" s="83"/>
      <c r="G29" s="84" t="str">
        <f t="shared" si="2"/>
        <v/>
      </c>
      <c r="H29" s="85"/>
      <c r="I29" s="126"/>
      <c r="J29" s="127"/>
      <c r="K29" s="127"/>
      <c r="L29" s="128"/>
      <c r="M29" s="43"/>
      <c r="N29" s="21">
        <f t="shared" si="3"/>
        <v>0</v>
      </c>
      <c r="O29" s="22">
        <f t="shared" si="4"/>
        <v>0</v>
      </c>
      <c r="P29" s="22">
        <f t="shared" si="0"/>
        <v>0</v>
      </c>
      <c r="Q29" s="22">
        <f t="shared" si="1"/>
        <v>0</v>
      </c>
      <c r="R29" s="22">
        <f t="shared" si="5"/>
        <v>0</v>
      </c>
      <c r="S29" s="21">
        <f t="shared" si="6"/>
        <v>0</v>
      </c>
      <c r="T29" s="21">
        <f t="shared" si="7"/>
        <v>0</v>
      </c>
      <c r="U29" s="21">
        <f t="shared" si="8"/>
        <v>0</v>
      </c>
      <c r="V29" s="21">
        <f t="shared" si="9"/>
        <v>0</v>
      </c>
      <c r="W29" s="21">
        <f t="shared" si="10"/>
        <v>0</v>
      </c>
      <c r="X29" s="21">
        <f t="shared" si="11"/>
        <v>0</v>
      </c>
      <c r="Y29" s="23">
        <f t="shared" si="12"/>
        <v>0</v>
      </c>
      <c r="Z29" s="21">
        <f t="shared" si="13"/>
        <v>1</v>
      </c>
      <c r="AA29" s="21">
        <f t="shared" si="14"/>
        <v>0</v>
      </c>
      <c r="AB29" s="24"/>
      <c r="AC29" s="25"/>
      <c r="AD29" s="52"/>
      <c r="AE29" s="106"/>
      <c r="AF29" s="105"/>
      <c r="AG29" s="88"/>
      <c r="AH29" s="105"/>
      <c r="AI29" s="105"/>
    </row>
    <row r="30" spans="1:35" ht="17.25" customHeight="1" x14ac:dyDescent="0.15">
      <c r="A30" s="28">
        <f t="shared" si="15"/>
        <v>46377</v>
      </c>
      <c r="B30" s="109" t="str">
        <f>IF(VLOOKUP(A30,休業日一覧!$1:$1048576,3,FALSE)&gt;="休","休",TEXT(A30,"aaa"))</f>
        <v>月</v>
      </c>
      <c r="C30" s="83"/>
      <c r="D30" s="29" t="s">
        <v>24</v>
      </c>
      <c r="E30" s="83"/>
      <c r="F30" s="83"/>
      <c r="G30" s="84" t="str">
        <f t="shared" si="2"/>
        <v/>
      </c>
      <c r="H30" s="85"/>
      <c r="I30" s="129"/>
      <c r="J30" s="130"/>
      <c r="K30" s="130"/>
      <c r="L30" s="131"/>
      <c r="M30" s="43"/>
      <c r="N30" s="21">
        <f t="shared" si="3"/>
        <v>1</v>
      </c>
      <c r="O30" s="22">
        <f t="shared" si="4"/>
        <v>0</v>
      </c>
      <c r="P30" s="22">
        <f t="shared" si="0"/>
        <v>0</v>
      </c>
      <c r="Q30" s="22">
        <f t="shared" si="1"/>
        <v>0</v>
      </c>
      <c r="R30" s="22">
        <f t="shared" si="5"/>
        <v>0</v>
      </c>
      <c r="S30" s="21">
        <f t="shared" si="6"/>
        <v>0</v>
      </c>
      <c r="T30" s="21">
        <f t="shared" si="7"/>
        <v>0</v>
      </c>
      <c r="U30" s="21">
        <f t="shared" si="8"/>
        <v>0</v>
      </c>
      <c r="V30" s="21">
        <f t="shared" si="9"/>
        <v>0</v>
      </c>
      <c r="W30" s="21">
        <f t="shared" si="10"/>
        <v>0</v>
      </c>
      <c r="X30" s="21">
        <f t="shared" si="11"/>
        <v>0</v>
      </c>
      <c r="Y30" s="23">
        <f t="shared" si="12"/>
        <v>0</v>
      </c>
      <c r="Z30" s="21">
        <f t="shared" si="13"/>
        <v>0</v>
      </c>
      <c r="AA30" s="21">
        <f t="shared" si="14"/>
        <v>1</v>
      </c>
      <c r="AB30" s="24"/>
      <c r="AC30" s="25"/>
      <c r="AD30" s="52"/>
      <c r="AE30" s="106"/>
      <c r="AF30" s="105"/>
      <c r="AG30" s="88"/>
      <c r="AH30" s="105"/>
      <c r="AI30" s="105"/>
    </row>
    <row r="31" spans="1:35" ht="17.25" customHeight="1" x14ac:dyDescent="0.15">
      <c r="A31" s="28">
        <f t="shared" si="15"/>
        <v>46378</v>
      </c>
      <c r="B31" s="109" t="str">
        <f>IF(VLOOKUP(A31,休業日一覧!$1:$1048576,3,FALSE)&gt;="休","休",TEXT(A31,"aaa"))</f>
        <v>火</v>
      </c>
      <c r="C31" s="83"/>
      <c r="D31" s="29" t="s">
        <v>24</v>
      </c>
      <c r="E31" s="83"/>
      <c r="F31" s="83"/>
      <c r="G31" s="84" t="str">
        <f t="shared" si="2"/>
        <v/>
      </c>
      <c r="H31" s="85"/>
      <c r="I31" s="132"/>
      <c r="J31" s="133"/>
      <c r="K31" s="133"/>
      <c r="L31" s="134"/>
      <c r="M31" s="43"/>
      <c r="N31" s="21">
        <f t="shared" si="3"/>
        <v>1</v>
      </c>
      <c r="O31" s="22">
        <f t="shared" si="4"/>
        <v>0</v>
      </c>
      <c r="P31" s="22">
        <f t="shared" si="0"/>
        <v>0</v>
      </c>
      <c r="Q31" s="22">
        <f t="shared" si="1"/>
        <v>0</v>
      </c>
      <c r="R31" s="22">
        <f t="shared" si="5"/>
        <v>0</v>
      </c>
      <c r="S31" s="21">
        <f t="shared" si="6"/>
        <v>0</v>
      </c>
      <c r="T31" s="21">
        <f t="shared" si="7"/>
        <v>0</v>
      </c>
      <c r="U31" s="21">
        <f t="shared" si="8"/>
        <v>0</v>
      </c>
      <c r="V31" s="21">
        <f t="shared" si="9"/>
        <v>0</v>
      </c>
      <c r="W31" s="21">
        <f t="shared" si="10"/>
        <v>0</v>
      </c>
      <c r="X31" s="21">
        <f t="shared" si="11"/>
        <v>0</v>
      </c>
      <c r="Y31" s="23">
        <f t="shared" si="12"/>
        <v>0</v>
      </c>
      <c r="Z31" s="21">
        <f t="shared" si="13"/>
        <v>0</v>
      </c>
      <c r="AA31" s="21">
        <f t="shared" si="14"/>
        <v>1</v>
      </c>
      <c r="AB31" s="24"/>
      <c r="AC31" s="25"/>
      <c r="AD31" s="52"/>
      <c r="AE31" s="106"/>
      <c r="AF31" s="105"/>
      <c r="AG31" s="88"/>
      <c r="AH31" s="105"/>
      <c r="AI31" s="105"/>
    </row>
    <row r="32" spans="1:35" ht="17.25" customHeight="1" x14ac:dyDescent="0.15">
      <c r="A32" s="28">
        <f t="shared" si="15"/>
        <v>46379</v>
      </c>
      <c r="B32" s="109" t="str">
        <f>IF(VLOOKUP(A32,休業日一覧!$1:$1048576,3,FALSE)&gt;="休","休",TEXT(A32,"aaa"))</f>
        <v>水</v>
      </c>
      <c r="C32" s="83"/>
      <c r="D32" s="29" t="s">
        <v>24</v>
      </c>
      <c r="E32" s="83"/>
      <c r="F32" s="83"/>
      <c r="G32" s="84" t="str">
        <f t="shared" si="2"/>
        <v/>
      </c>
      <c r="H32" s="85"/>
      <c r="I32" s="132"/>
      <c r="J32" s="133"/>
      <c r="K32" s="133"/>
      <c r="L32" s="134"/>
      <c r="M32" s="43"/>
      <c r="N32" s="21">
        <f t="shared" si="3"/>
        <v>1</v>
      </c>
      <c r="O32" s="22">
        <f t="shared" si="4"/>
        <v>0</v>
      </c>
      <c r="P32" s="22">
        <f t="shared" si="0"/>
        <v>0</v>
      </c>
      <c r="Q32" s="22">
        <f t="shared" si="1"/>
        <v>0</v>
      </c>
      <c r="R32" s="22">
        <f t="shared" si="5"/>
        <v>0</v>
      </c>
      <c r="S32" s="21">
        <f t="shared" si="6"/>
        <v>0</v>
      </c>
      <c r="T32" s="21">
        <f t="shared" si="7"/>
        <v>0</v>
      </c>
      <c r="U32" s="21">
        <f t="shared" si="8"/>
        <v>0</v>
      </c>
      <c r="V32" s="21">
        <f t="shared" si="9"/>
        <v>0</v>
      </c>
      <c r="W32" s="21">
        <f t="shared" si="10"/>
        <v>0</v>
      </c>
      <c r="X32" s="21">
        <f t="shared" si="11"/>
        <v>0</v>
      </c>
      <c r="Y32" s="23">
        <f t="shared" si="12"/>
        <v>0</v>
      </c>
      <c r="Z32" s="21">
        <f t="shared" si="13"/>
        <v>0</v>
      </c>
      <c r="AA32" s="21">
        <f t="shared" si="14"/>
        <v>1</v>
      </c>
      <c r="AB32" s="24"/>
      <c r="AC32" s="25"/>
      <c r="AD32" s="52"/>
      <c r="AE32" s="106"/>
      <c r="AF32" s="105"/>
      <c r="AG32" s="88"/>
      <c r="AH32" s="105"/>
      <c r="AI32" s="105"/>
    </row>
    <row r="33" spans="1:35" ht="17.25" customHeight="1" x14ac:dyDescent="0.15">
      <c r="A33" s="28">
        <f t="shared" si="15"/>
        <v>46380</v>
      </c>
      <c r="B33" s="109" t="str">
        <f>IF(VLOOKUP(A33,休業日一覧!$1:$1048576,3,FALSE)&gt;="休","休",TEXT(A33,"aaa"))</f>
        <v>木</v>
      </c>
      <c r="C33" s="83"/>
      <c r="D33" s="29" t="s">
        <v>24</v>
      </c>
      <c r="E33" s="83"/>
      <c r="F33" s="83"/>
      <c r="G33" s="84" t="str">
        <f t="shared" si="2"/>
        <v/>
      </c>
      <c r="H33" s="85"/>
      <c r="I33" s="132"/>
      <c r="J33" s="133"/>
      <c r="K33" s="133"/>
      <c r="L33" s="134"/>
      <c r="M33" s="43"/>
      <c r="N33" s="21">
        <f t="shared" si="3"/>
        <v>1</v>
      </c>
      <c r="O33" s="22">
        <f t="shared" si="4"/>
        <v>0</v>
      </c>
      <c r="P33" s="22">
        <f t="shared" si="0"/>
        <v>0</v>
      </c>
      <c r="Q33" s="22">
        <f t="shared" si="1"/>
        <v>0</v>
      </c>
      <c r="R33" s="22">
        <f t="shared" si="5"/>
        <v>0</v>
      </c>
      <c r="S33" s="21">
        <f t="shared" si="6"/>
        <v>0</v>
      </c>
      <c r="T33" s="21">
        <f t="shared" si="7"/>
        <v>0</v>
      </c>
      <c r="U33" s="21">
        <f t="shared" si="8"/>
        <v>0</v>
      </c>
      <c r="V33" s="21">
        <f t="shared" si="9"/>
        <v>0</v>
      </c>
      <c r="W33" s="21">
        <f t="shared" si="10"/>
        <v>0</v>
      </c>
      <c r="X33" s="21">
        <f t="shared" si="11"/>
        <v>0</v>
      </c>
      <c r="Y33" s="23">
        <f t="shared" si="12"/>
        <v>0</v>
      </c>
      <c r="Z33" s="21">
        <f t="shared" si="13"/>
        <v>0</v>
      </c>
      <c r="AA33" s="21">
        <f t="shared" si="14"/>
        <v>1</v>
      </c>
      <c r="AB33" s="24"/>
      <c r="AC33" s="25"/>
      <c r="AD33" s="52"/>
      <c r="AE33" s="106"/>
      <c r="AF33" s="105"/>
      <c r="AG33" s="88"/>
      <c r="AH33" s="105"/>
      <c r="AI33" s="105"/>
    </row>
    <row r="34" spans="1:35" ht="17.25" customHeight="1" x14ac:dyDescent="0.15">
      <c r="A34" s="28">
        <f t="shared" si="15"/>
        <v>46381</v>
      </c>
      <c r="B34" s="109" t="str">
        <f>IF(VLOOKUP(A34,休業日一覧!$1:$1048576,3,FALSE)&gt;="休","休",TEXT(A34,"aaa"))</f>
        <v>金</v>
      </c>
      <c r="C34" s="83"/>
      <c r="D34" s="29" t="s">
        <v>24</v>
      </c>
      <c r="E34" s="83"/>
      <c r="F34" s="83"/>
      <c r="G34" s="84" t="str">
        <f t="shared" si="2"/>
        <v/>
      </c>
      <c r="H34" s="85"/>
      <c r="I34" s="132"/>
      <c r="J34" s="133"/>
      <c r="K34" s="133"/>
      <c r="L34" s="134"/>
      <c r="M34" s="43"/>
      <c r="N34" s="21">
        <f t="shared" si="3"/>
        <v>1</v>
      </c>
      <c r="O34" s="22">
        <f t="shared" si="4"/>
        <v>0</v>
      </c>
      <c r="P34" s="22">
        <f t="shared" si="0"/>
        <v>0</v>
      </c>
      <c r="Q34" s="22">
        <f t="shared" si="1"/>
        <v>0</v>
      </c>
      <c r="R34" s="22">
        <f t="shared" si="5"/>
        <v>0</v>
      </c>
      <c r="S34" s="21">
        <f t="shared" si="6"/>
        <v>0</v>
      </c>
      <c r="T34" s="21">
        <f t="shared" si="7"/>
        <v>0</v>
      </c>
      <c r="U34" s="21">
        <f t="shared" si="8"/>
        <v>0</v>
      </c>
      <c r="V34" s="21">
        <f t="shared" si="9"/>
        <v>0</v>
      </c>
      <c r="W34" s="21">
        <f t="shared" si="10"/>
        <v>0</v>
      </c>
      <c r="X34" s="21">
        <f t="shared" si="11"/>
        <v>0</v>
      </c>
      <c r="Y34" s="23">
        <f t="shared" si="12"/>
        <v>0</v>
      </c>
      <c r="Z34" s="21">
        <f t="shared" si="13"/>
        <v>0</v>
      </c>
      <c r="AA34" s="21">
        <f t="shared" si="14"/>
        <v>1</v>
      </c>
      <c r="AB34" s="24"/>
      <c r="AC34" s="25"/>
      <c r="AD34" s="52"/>
      <c r="AE34" s="106"/>
      <c r="AF34" s="105"/>
      <c r="AG34" s="88"/>
      <c r="AH34" s="105"/>
      <c r="AI34" s="105"/>
    </row>
    <row r="35" spans="1:35" ht="17.25" customHeight="1" x14ac:dyDescent="0.15">
      <c r="A35" s="28">
        <f t="shared" si="15"/>
        <v>46382</v>
      </c>
      <c r="B35" s="109" t="str">
        <f>IF(VLOOKUP(A35,休業日一覧!$1:$1048576,3,FALSE)&gt;="休","休",TEXT(A35,"aaa"))</f>
        <v>土</v>
      </c>
      <c r="C35" s="83"/>
      <c r="D35" s="29" t="s">
        <v>24</v>
      </c>
      <c r="E35" s="83"/>
      <c r="F35" s="83"/>
      <c r="G35" s="84" t="str">
        <f t="shared" si="2"/>
        <v/>
      </c>
      <c r="H35" s="85"/>
      <c r="I35" s="132"/>
      <c r="J35" s="133"/>
      <c r="K35" s="133"/>
      <c r="L35" s="134"/>
      <c r="M35" s="43"/>
      <c r="N35" s="21">
        <f t="shared" si="3"/>
        <v>0</v>
      </c>
      <c r="O35" s="22">
        <f t="shared" si="4"/>
        <v>0</v>
      </c>
      <c r="P35" s="22">
        <f t="shared" si="0"/>
        <v>0</v>
      </c>
      <c r="Q35" s="22">
        <f t="shared" si="1"/>
        <v>0</v>
      </c>
      <c r="R35" s="22">
        <f t="shared" si="5"/>
        <v>0</v>
      </c>
      <c r="S35" s="21">
        <f t="shared" si="6"/>
        <v>0</v>
      </c>
      <c r="T35" s="21">
        <f t="shared" si="7"/>
        <v>0</v>
      </c>
      <c r="U35" s="21">
        <f t="shared" si="8"/>
        <v>0</v>
      </c>
      <c r="V35" s="21">
        <f t="shared" si="9"/>
        <v>0</v>
      </c>
      <c r="W35" s="21">
        <f t="shared" si="10"/>
        <v>0</v>
      </c>
      <c r="X35" s="21">
        <f t="shared" si="11"/>
        <v>0</v>
      </c>
      <c r="Y35" s="23">
        <f t="shared" si="12"/>
        <v>0</v>
      </c>
      <c r="Z35" s="21">
        <f t="shared" si="13"/>
        <v>1</v>
      </c>
      <c r="AA35" s="21">
        <f t="shared" si="14"/>
        <v>0</v>
      </c>
      <c r="AB35" s="24"/>
      <c r="AC35" s="25"/>
      <c r="AD35" s="52"/>
      <c r="AE35" s="106"/>
      <c r="AF35" s="105"/>
      <c r="AG35" s="88"/>
      <c r="AH35" s="105"/>
      <c r="AI35" s="105"/>
    </row>
    <row r="36" spans="1:35" ht="17.25" customHeight="1" x14ac:dyDescent="0.15">
      <c r="A36" s="28">
        <f t="shared" si="15"/>
        <v>46383</v>
      </c>
      <c r="B36" s="109" t="str">
        <f>IF(VLOOKUP(A36,休業日一覧!$1:$1048576,3,FALSE)&gt;="休","休",TEXT(A36,"aaa"))</f>
        <v>日</v>
      </c>
      <c r="C36" s="83"/>
      <c r="D36" s="29" t="s">
        <v>24</v>
      </c>
      <c r="E36" s="83"/>
      <c r="F36" s="83"/>
      <c r="G36" s="84" t="str">
        <f t="shared" si="2"/>
        <v/>
      </c>
      <c r="H36" s="85"/>
      <c r="I36" s="132"/>
      <c r="J36" s="133"/>
      <c r="K36" s="133"/>
      <c r="L36" s="134"/>
      <c r="M36" s="43"/>
      <c r="N36" s="21">
        <f t="shared" si="3"/>
        <v>0</v>
      </c>
      <c r="O36" s="22">
        <f t="shared" si="4"/>
        <v>0</v>
      </c>
      <c r="P36" s="22">
        <f t="shared" si="0"/>
        <v>0</v>
      </c>
      <c r="Q36" s="22">
        <f t="shared" si="1"/>
        <v>0</v>
      </c>
      <c r="R36" s="22">
        <f t="shared" si="5"/>
        <v>0</v>
      </c>
      <c r="S36" s="21">
        <f t="shared" si="6"/>
        <v>0</v>
      </c>
      <c r="T36" s="21">
        <f t="shared" si="7"/>
        <v>0</v>
      </c>
      <c r="U36" s="21">
        <f t="shared" si="8"/>
        <v>0</v>
      </c>
      <c r="V36" s="21">
        <f t="shared" si="9"/>
        <v>0</v>
      </c>
      <c r="W36" s="21">
        <f t="shared" si="10"/>
        <v>0</v>
      </c>
      <c r="X36" s="21">
        <f t="shared" si="11"/>
        <v>0</v>
      </c>
      <c r="Y36" s="23">
        <f t="shared" si="12"/>
        <v>0</v>
      </c>
      <c r="Z36" s="21">
        <f t="shared" si="13"/>
        <v>1</v>
      </c>
      <c r="AA36" s="21">
        <f t="shared" si="14"/>
        <v>0</v>
      </c>
      <c r="AB36" s="24"/>
      <c r="AC36" s="25"/>
      <c r="AD36" s="52"/>
      <c r="AE36" s="106"/>
      <c r="AF36" s="105"/>
      <c r="AG36" s="88"/>
      <c r="AH36" s="105"/>
      <c r="AI36" s="105"/>
    </row>
    <row r="37" spans="1:35" ht="17.25" customHeight="1" x14ac:dyDescent="0.15">
      <c r="A37" s="28">
        <f t="shared" si="15"/>
        <v>46384</v>
      </c>
      <c r="B37" s="109" t="str">
        <f>IF(VLOOKUP(A37,休業日一覧!$1:$1048576,3,FALSE)&gt;="休","休",TEXT(A37,"aaa"))</f>
        <v>月</v>
      </c>
      <c r="C37" s="83"/>
      <c r="D37" s="29" t="s">
        <v>24</v>
      </c>
      <c r="E37" s="83"/>
      <c r="F37" s="83"/>
      <c r="G37" s="84" t="str">
        <f t="shared" si="2"/>
        <v/>
      </c>
      <c r="H37" s="85"/>
      <c r="I37" s="132"/>
      <c r="J37" s="133"/>
      <c r="K37" s="133"/>
      <c r="L37" s="134"/>
      <c r="M37" s="43"/>
      <c r="N37" s="21">
        <f t="shared" si="3"/>
        <v>1</v>
      </c>
      <c r="O37" s="22">
        <f t="shared" si="4"/>
        <v>0</v>
      </c>
      <c r="P37" s="22">
        <f t="shared" si="0"/>
        <v>0</v>
      </c>
      <c r="Q37" s="22">
        <f t="shared" si="1"/>
        <v>0</v>
      </c>
      <c r="R37" s="22">
        <f t="shared" si="5"/>
        <v>0</v>
      </c>
      <c r="S37" s="21">
        <f t="shared" si="6"/>
        <v>0</v>
      </c>
      <c r="T37" s="21">
        <f t="shared" si="7"/>
        <v>0</v>
      </c>
      <c r="U37" s="21">
        <f t="shared" si="8"/>
        <v>0</v>
      </c>
      <c r="V37" s="21">
        <f t="shared" si="9"/>
        <v>0</v>
      </c>
      <c r="W37" s="21">
        <f t="shared" si="10"/>
        <v>0</v>
      </c>
      <c r="X37" s="21">
        <f t="shared" si="11"/>
        <v>0</v>
      </c>
      <c r="Y37" s="23">
        <f t="shared" si="12"/>
        <v>0</v>
      </c>
      <c r="Z37" s="21">
        <f t="shared" si="13"/>
        <v>0</v>
      </c>
      <c r="AA37" s="21">
        <f t="shared" si="14"/>
        <v>1</v>
      </c>
      <c r="AB37" s="24"/>
      <c r="AC37" s="25"/>
      <c r="AD37" s="52"/>
      <c r="AE37" s="106"/>
      <c r="AF37" s="105"/>
      <c r="AG37" s="88"/>
      <c r="AH37" s="105"/>
      <c r="AI37" s="105"/>
    </row>
    <row r="38" spans="1:35" ht="17.25" customHeight="1" x14ac:dyDescent="0.15">
      <c r="A38" s="28">
        <f>IF(MONTH(A37)=MONTH(A37+1),A37+1,"")</f>
        <v>46385</v>
      </c>
      <c r="B38" s="109" t="str">
        <f>IF(VLOOKUP(A38,休業日一覧!$1:$1048576,3,FALSE)&gt;="休","休",TEXT(A38,"aaa"))</f>
        <v>休</v>
      </c>
      <c r="C38" s="83"/>
      <c r="D38" s="29" t="s">
        <v>24</v>
      </c>
      <c r="E38" s="83"/>
      <c r="F38" s="83"/>
      <c r="G38" s="84" t="str">
        <f t="shared" si="2"/>
        <v/>
      </c>
      <c r="H38" s="85"/>
      <c r="I38" s="132"/>
      <c r="J38" s="133"/>
      <c r="K38" s="133"/>
      <c r="L38" s="134"/>
      <c r="M38" s="43"/>
      <c r="N38" s="21">
        <f t="shared" si="3"/>
        <v>0</v>
      </c>
      <c r="O38" s="22">
        <f t="shared" si="4"/>
        <v>0</v>
      </c>
      <c r="P38" s="22">
        <f t="shared" si="0"/>
        <v>0</v>
      </c>
      <c r="Q38" s="22">
        <f t="shared" si="1"/>
        <v>0</v>
      </c>
      <c r="R38" s="22">
        <f t="shared" si="5"/>
        <v>0</v>
      </c>
      <c r="S38" s="21">
        <f t="shared" si="6"/>
        <v>0</v>
      </c>
      <c r="T38" s="21">
        <f t="shared" si="7"/>
        <v>0</v>
      </c>
      <c r="U38" s="21">
        <f t="shared" si="8"/>
        <v>0</v>
      </c>
      <c r="V38" s="21">
        <f t="shared" si="9"/>
        <v>0</v>
      </c>
      <c r="W38" s="21">
        <f t="shared" si="10"/>
        <v>0</v>
      </c>
      <c r="X38" s="21">
        <f t="shared" si="11"/>
        <v>0</v>
      </c>
      <c r="Y38" s="23">
        <f t="shared" si="12"/>
        <v>0</v>
      </c>
      <c r="Z38" s="21">
        <f t="shared" si="13"/>
        <v>1</v>
      </c>
      <c r="AA38" s="21">
        <f t="shared" si="14"/>
        <v>0</v>
      </c>
      <c r="AB38" s="24"/>
      <c r="AC38" s="25"/>
      <c r="AD38" s="52"/>
      <c r="AE38" s="106"/>
      <c r="AF38" s="105"/>
      <c r="AG38" s="88"/>
      <c r="AH38" s="105"/>
      <c r="AI38" s="105"/>
    </row>
    <row r="39" spans="1:35" ht="17.25" customHeight="1" x14ac:dyDescent="0.15">
      <c r="A39" s="28">
        <f>IF(MONTH(A37)=MONTH(A37+2),A37+2,"")</f>
        <v>46386</v>
      </c>
      <c r="B39" s="109" t="str">
        <f>IF(VLOOKUP(A39,休業日一覧!$1:$1048576,3,FALSE)&gt;="休","休",TEXT(A39,"aaa"))</f>
        <v>休</v>
      </c>
      <c r="C39" s="83"/>
      <c r="D39" s="29" t="s">
        <v>24</v>
      </c>
      <c r="E39" s="83"/>
      <c r="F39" s="83"/>
      <c r="G39" s="84" t="str">
        <f t="shared" si="2"/>
        <v/>
      </c>
      <c r="H39" s="85"/>
      <c r="I39" s="132"/>
      <c r="J39" s="133"/>
      <c r="K39" s="133"/>
      <c r="L39" s="134"/>
      <c r="M39" s="43"/>
      <c r="N39" s="21">
        <f t="shared" si="3"/>
        <v>0</v>
      </c>
      <c r="O39" s="22">
        <f t="shared" si="4"/>
        <v>0</v>
      </c>
      <c r="P39" s="22">
        <f t="shared" si="0"/>
        <v>0</v>
      </c>
      <c r="Q39" s="22">
        <f t="shared" si="1"/>
        <v>0</v>
      </c>
      <c r="R39" s="22">
        <f t="shared" si="5"/>
        <v>0</v>
      </c>
      <c r="S39" s="21">
        <f t="shared" si="6"/>
        <v>0</v>
      </c>
      <c r="T39" s="21">
        <f t="shared" si="7"/>
        <v>0</v>
      </c>
      <c r="U39" s="21">
        <f t="shared" si="8"/>
        <v>0</v>
      </c>
      <c r="V39" s="21">
        <f t="shared" si="9"/>
        <v>0</v>
      </c>
      <c r="W39" s="21">
        <f t="shared" si="10"/>
        <v>0</v>
      </c>
      <c r="X39" s="21">
        <f t="shared" si="11"/>
        <v>0</v>
      </c>
      <c r="Y39" s="23">
        <f t="shared" si="12"/>
        <v>0</v>
      </c>
      <c r="Z39" s="21">
        <f t="shared" si="13"/>
        <v>1</v>
      </c>
      <c r="AA39" s="21">
        <f t="shared" si="14"/>
        <v>0</v>
      </c>
      <c r="AB39" s="24"/>
      <c r="AC39" s="25"/>
      <c r="AD39" s="52"/>
      <c r="AE39" s="106"/>
      <c r="AF39" s="105"/>
      <c r="AG39" s="88"/>
      <c r="AH39" s="105"/>
      <c r="AI39" s="105"/>
    </row>
    <row r="40" spans="1:35" ht="17.25" customHeight="1" x14ac:dyDescent="0.15">
      <c r="A40" s="28">
        <f>IF(MONTH(A37)=MONTH(A37+3),A37+3,"")</f>
        <v>46387</v>
      </c>
      <c r="B40" s="109" t="str">
        <f>IF(VLOOKUP(A40,休業日一覧!$1:$1048576,3,FALSE)&gt;="休","休",TEXT(A40,"aaa"))</f>
        <v>休</v>
      </c>
      <c r="C40" s="83"/>
      <c r="D40" s="29" t="s">
        <v>24</v>
      </c>
      <c r="E40" s="83"/>
      <c r="F40" s="83"/>
      <c r="G40" s="84" t="str">
        <f t="shared" si="2"/>
        <v/>
      </c>
      <c r="H40" s="85"/>
      <c r="I40" s="132"/>
      <c r="J40" s="133"/>
      <c r="K40" s="133"/>
      <c r="L40" s="134"/>
      <c r="M40" s="43"/>
      <c r="N40" s="21">
        <f>IF((OR(B40="土",B40="日",B40="祝",B40="休",B40="")),0,1)</f>
        <v>0</v>
      </c>
      <c r="O40" s="22">
        <f t="shared" si="4"/>
        <v>0</v>
      </c>
      <c r="P40" s="22">
        <f t="shared" si="0"/>
        <v>0</v>
      </c>
      <c r="Q40" s="22">
        <f t="shared" si="1"/>
        <v>0</v>
      </c>
      <c r="R40" s="22">
        <f t="shared" si="5"/>
        <v>0</v>
      </c>
      <c r="S40" s="21">
        <f t="shared" si="6"/>
        <v>0</v>
      </c>
      <c r="T40" s="21">
        <f t="shared" si="7"/>
        <v>0</v>
      </c>
      <c r="U40" s="21">
        <f t="shared" si="8"/>
        <v>0</v>
      </c>
      <c r="V40" s="21">
        <f t="shared" si="9"/>
        <v>0</v>
      </c>
      <c r="W40" s="21">
        <f t="shared" si="10"/>
        <v>0</v>
      </c>
      <c r="X40" s="21">
        <f t="shared" si="11"/>
        <v>0</v>
      </c>
      <c r="Y40" s="23">
        <f t="shared" si="12"/>
        <v>0</v>
      </c>
      <c r="Z40" s="21">
        <f t="shared" si="13"/>
        <v>1</v>
      </c>
      <c r="AA40" s="21">
        <f>IF(COUNTIFS(N40,1,O40,0)+COUNTIF(S40,1)+COUNTIF(T40,1)+COUNTIF(U40,1)+COUNTIF(V40,1)+COUNTIF(W40,1)+COUNTIF(X40,1),1,0)</f>
        <v>0</v>
      </c>
      <c r="AB40" s="24" t="e">
        <f>IF(MONTH(A61)=MONTH(A61+3),IF(C67="","",C68-C67-O67),"")</f>
        <v>#VALUE!</v>
      </c>
      <c r="AC40" s="25"/>
      <c r="AD40" s="52"/>
      <c r="AE40" s="106"/>
      <c r="AF40" s="105"/>
      <c r="AG40" s="88"/>
      <c r="AH40" s="105"/>
      <c r="AI40" s="105"/>
    </row>
    <row r="41" spans="1:35" ht="17.25" customHeight="1" x14ac:dyDescent="0.15">
      <c r="A41" s="141" t="s">
        <v>30</v>
      </c>
      <c r="B41" s="142"/>
      <c r="C41" s="142"/>
      <c r="D41" s="142"/>
      <c r="E41" s="142"/>
      <c r="F41" s="142"/>
      <c r="G41" s="35">
        <f>SUM(G10:G40)</f>
        <v>0</v>
      </c>
      <c r="H41" s="36"/>
      <c r="I41" s="132"/>
      <c r="J41" s="133"/>
      <c r="K41" s="133"/>
      <c r="L41" s="134"/>
      <c r="M41" s="43"/>
      <c r="N41" s="21">
        <f>SUM(N10:N40)</f>
        <v>20</v>
      </c>
      <c r="O41" s="22">
        <f>SUM(O10:O40)</f>
        <v>0</v>
      </c>
      <c r="P41" s="22">
        <f>SUM(P10:P40)</f>
        <v>0</v>
      </c>
      <c r="Q41" s="22">
        <f>SUM(Q10:Q40)</f>
        <v>0</v>
      </c>
      <c r="R41" s="22">
        <f>SUM(R10:R40)</f>
        <v>0</v>
      </c>
      <c r="S41" s="21">
        <f t="shared" ref="S41:AA41" si="16">SUM(S10:S40)</f>
        <v>0</v>
      </c>
      <c r="T41" s="21">
        <f t="shared" si="16"/>
        <v>0</v>
      </c>
      <c r="U41" s="21">
        <f t="shared" si="16"/>
        <v>0</v>
      </c>
      <c r="V41" s="21">
        <f>SUM(V10:V40)</f>
        <v>0</v>
      </c>
      <c r="W41" s="21">
        <f t="shared" si="16"/>
        <v>0</v>
      </c>
      <c r="X41" s="21">
        <f t="shared" si="16"/>
        <v>0</v>
      </c>
      <c r="Y41" s="21">
        <f t="shared" si="16"/>
        <v>0</v>
      </c>
      <c r="Z41" s="21">
        <f t="shared" si="16"/>
        <v>11</v>
      </c>
      <c r="AA41" s="21">
        <f t="shared" si="16"/>
        <v>20</v>
      </c>
      <c r="AB41" s="24"/>
      <c r="AC41" s="25"/>
      <c r="AD41" s="52"/>
      <c r="AE41" s="106"/>
      <c r="AF41" s="105"/>
      <c r="AG41" s="88"/>
      <c r="AH41" s="105"/>
      <c r="AI41" s="105"/>
    </row>
    <row r="42" spans="1:35" ht="17.25" customHeight="1" x14ac:dyDescent="0.15">
      <c r="A42" s="141" t="s">
        <v>31</v>
      </c>
      <c r="B42" s="142"/>
      <c r="C42" s="142"/>
      <c r="D42" s="142"/>
      <c r="E42" s="142"/>
      <c r="F42" s="142"/>
      <c r="G42" s="35">
        <f>IF(SUM(G10:G40)-(F53*7.75/24)&gt;0,SUM(G10:G40)-(F53*7.75/24),0)</f>
        <v>0</v>
      </c>
      <c r="H42" s="36"/>
      <c r="I42" s="135"/>
      <c r="J42" s="136"/>
      <c r="K42" s="136"/>
      <c r="L42" s="137"/>
      <c r="M42" s="43"/>
      <c r="N42" s="21">
        <f>N41-O41+S41+T41+U41+V41+W41+X41</f>
        <v>20</v>
      </c>
      <c r="O42" s="22"/>
      <c r="P42" s="22"/>
      <c r="Q42" s="22"/>
      <c r="R42" s="22"/>
      <c r="S42" s="21"/>
      <c r="T42" s="21"/>
      <c r="U42" s="21"/>
      <c r="V42" s="21"/>
      <c r="W42" s="21"/>
      <c r="X42" s="21"/>
      <c r="Y42" s="23"/>
      <c r="Z42" s="21"/>
      <c r="AA42" s="37"/>
      <c r="AB42" s="24"/>
      <c r="AC42" s="25"/>
      <c r="AD42" s="52"/>
      <c r="AE42" s="105"/>
      <c r="AF42" s="105"/>
      <c r="AG42" s="88"/>
      <c r="AH42" s="105"/>
      <c r="AI42" s="105"/>
    </row>
    <row r="43" spans="1:35" ht="25.5" customHeight="1" x14ac:dyDescent="0.15">
      <c r="A43" s="138" t="s">
        <v>42</v>
      </c>
      <c r="B43" s="139"/>
      <c r="C43" s="139"/>
      <c r="D43" s="139"/>
      <c r="E43" s="139"/>
      <c r="F43" s="139"/>
      <c r="G43" s="139"/>
      <c r="H43" s="139"/>
      <c r="I43" s="139"/>
      <c r="J43" s="139"/>
      <c r="K43" s="139"/>
      <c r="L43" s="139"/>
      <c r="N43" s="38">
        <f>SUM(G10:G40)</f>
        <v>0</v>
      </c>
      <c r="AA43" s="37"/>
      <c r="AD43" s="52"/>
    </row>
    <row r="44" spans="1:35" ht="13.5" customHeight="1" x14ac:dyDescent="0.15">
      <c r="A44" s="138" t="s">
        <v>32</v>
      </c>
      <c r="B44" s="139"/>
      <c r="C44" s="139"/>
      <c r="D44" s="139"/>
      <c r="E44" s="139"/>
      <c r="F44" s="139"/>
      <c r="G44" s="139"/>
      <c r="H44" s="139"/>
      <c r="I44" s="139"/>
      <c r="J44" s="139"/>
      <c r="K44" s="139"/>
      <c r="L44" s="139"/>
      <c r="N44" s="38"/>
      <c r="AA44" s="37"/>
      <c r="AD44" s="52"/>
    </row>
    <row r="45" spans="1:35" ht="13.5" customHeight="1" x14ac:dyDescent="0.15">
      <c r="A45" s="138" t="s">
        <v>52</v>
      </c>
      <c r="B45" s="139"/>
      <c r="C45" s="139"/>
      <c r="D45" s="139"/>
      <c r="E45" s="139"/>
      <c r="F45" s="139"/>
      <c r="G45" s="139"/>
      <c r="H45" s="139"/>
      <c r="I45" s="139"/>
      <c r="J45" s="139"/>
      <c r="K45" s="139"/>
      <c r="L45" s="139"/>
      <c r="N45" s="38"/>
      <c r="AA45" s="37"/>
      <c r="AD45" s="52"/>
    </row>
    <row r="46" spans="1:35" ht="38.1" customHeight="1" x14ac:dyDescent="0.15">
      <c r="A46" s="138" t="s">
        <v>68</v>
      </c>
      <c r="B46" s="139"/>
      <c r="C46" s="139"/>
      <c r="D46" s="139"/>
      <c r="E46" s="139"/>
      <c r="F46" s="139"/>
      <c r="G46" s="139"/>
      <c r="H46" s="139"/>
      <c r="I46" s="139"/>
      <c r="J46" s="139"/>
      <c r="K46" s="139"/>
      <c r="L46" s="139"/>
      <c r="N46" s="38"/>
      <c r="AA46" s="37"/>
      <c r="AD46" s="52"/>
    </row>
    <row r="47" spans="1:35" ht="13.5" customHeight="1" x14ac:dyDescent="0.15">
      <c r="A47" s="138" t="s">
        <v>55</v>
      </c>
      <c r="B47" s="139"/>
      <c r="C47" s="139"/>
      <c r="D47" s="139"/>
      <c r="E47" s="139"/>
      <c r="F47" s="139"/>
      <c r="G47" s="139"/>
      <c r="H47" s="139"/>
      <c r="I47" s="139"/>
      <c r="J47" s="139"/>
      <c r="K47" s="139"/>
      <c r="L47" s="139"/>
      <c r="N47" s="38"/>
      <c r="AA47" s="37"/>
      <c r="AD47" s="52"/>
    </row>
    <row r="48" spans="1:35" ht="13.5" customHeight="1" x14ac:dyDescent="0.15">
      <c r="A48" s="97"/>
      <c r="B48" s="98"/>
      <c r="C48" s="98"/>
      <c r="D48" s="98"/>
      <c r="E48" s="98"/>
      <c r="F48" s="98"/>
      <c r="G48" s="98"/>
      <c r="H48" s="98"/>
      <c r="I48" s="98"/>
      <c r="J48" s="98"/>
      <c r="K48" s="98"/>
      <c r="L48" s="98"/>
      <c r="N48" s="38"/>
      <c r="AA48" s="37"/>
      <c r="AD48" s="52"/>
    </row>
    <row r="49" spans="1:48" ht="13.5" customHeight="1" x14ac:dyDescent="0.15">
      <c r="A49" s="8" t="s">
        <v>66</v>
      </c>
      <c r="B49" s="98"/>
      <c r="C49" s="98"/>
      <c r="D49" s="98"/>
      <c r="E49" s="98"/>
      <c r="F49" s="98"/>
      <c r="G49" s="98"/>
      <c r="H49" s="98"/>
      <c r="I49" s="98"/>
      <c r="J49" s="98"/>
      <c r="K49" s="98"/>
      <c r="L49" s="98"/>
      <c r="N49" s="38"/>
      <c r="AA49" s="37"/>
      <c r="AD49" s="52"/>
    </row>
    <row r="50" spans="1:48" ht="13.5" customHeight="1" x14ac:dyDescent="0.15">
      <c r="A50" s="97"/>
      <c r="B50" s="98"/>
      <c r="C50" s="98"/>
      <c r="D50" s="98"/>
      <c r="E50" s="98"/>
      <c r="F50" s="98"/>
      <c r="G50" s="98"/>
      <c r="H50" s="98"/>
      <c r="I50" s="98"/>
      <c r="J50" s="98"/>
      <c r="K50" s="98"/>
      <c r="L50" s="98"/>
      <c r="N50" s="38"/>
      <c r="AA50" s="37"/>
      <c r="AD50" s="52"/>
    </row>
    <row r="51" spans="1:48" ht="13.5" customHeight="1" x14ac:dyDescent="0.15">
      <c r="A51" s="8" t="s">
        <v>60</v>
      </c>
      <c r="B51" s="98"/>
      <c r="C51" s="98"/>
      <c r="D51" s="98"/>
      <c r="E51" s="98"/>
      <c r="F51" s="98"/>
      <c r="G51" s="98"/>
      <c r="H51" s="98"/>
      <c r="I51" s="98"/>
      <c r="J51" s="98"/>
      <c r="K51" s="98"/>
      <c r="L51" s="98"/>
      <c r="N51" s="38"/>
      <c r="AA51" s="37"/>
      <c r="AD51" s="52"/>
    </row>
    <row r="52" spans="1:48" ht="13.5" customHeight="1" thickBot="1" x14ac:dyDescent="0.2">
      <c r="A52" s="97"/>
      <c r="B52" s="98"/>
      <c r="C52" s="98"/>
      <c r="D52" s="98"/>
      <c r="E52" s="98"/>
      <c r="F52" s="98"/>
      <c r="G52" s="98"/>
      <c r="H52" s="98"/>
      <c r="I52" s="98"/>
      <c r="J52" s="98"/>
      <c r="K52" s="98"/>
      <c r="L52" s="98"/>
      <c r="N52" s="38"/>
      <c r="AA52" s="37"/>
      <c r="AD52" s="52"/>
    </row>
    <row r="53" spans="1:48" s="49" customFormat="1" ht="13.5" customHeight="1" thickBot="1" x14ac:dyDescent="0.2">
      <c r="A53" s="69" t="s">
        <v>67</v>
      </c>
      <c r="B53" s="66"/>
      <c r="C53" s="62"/>
      <c r="D53" s="54"/>
      <c r="E53" s="67"/>
      <c r="F53" s="68">
        <f>IF(M11=N42,M11,N42)</f>
        <v>20</v>
      </c>
      <c r="G53" s="54"/>
      <c r="H53" s="54"/>
      <c r="I53" s="54"/>
      <c r="J53" s="54"/>
      <c r="K53" s="54"/>
      <c r="L53" s="54"/>
      <c r="M53" s="55"/>
      <c r="N53" s="56"/>
      <c r="O53" s="2"/>
      <c r="P53" s="2"/>
      <c r="Q53" s="2"/>
      <c r="R53" s="2"/>
      <c r="S53" s="57"/>
      <c r="T53" s="57"/>
      <c r="U53" s="57"/>
      <c r="V53" s="63"/>
      <c r="W53" s="63"/>
      <c r="X53" s="63"/>
      <c r="Y53" s="2"/>
      <c r="Z53" s="57"/>
      <c r="AA53" s="58"/>
      <c r="AB53" s="59"/>
      <c r="AD53" s="60"/>
      <c r="AE53" s="107"/>
      <c r="AF53" s="107"/>
      <c r="AG53" s="89"/>
      <c r="AH53" s="107"/>
      <c r="AI53" s="107"/>
      <c r="AJ53" s="107"/>
      <c r="AK53" s="107"/>
      <c r="AL53" s="107"/>
      <c r="AM53" s="107"/>
      <c r="AN53" s="107"/>
      <c r="AO53" s="107"/>
      <c r="AP53" s="107"/>
      <c r="AQ53" s="89"/>
      <c r="AR53" s="89"/>
      <c r="AS53" s="89"/>
      <c r="AT53" s="89"/>
      <c r="AU53" s="89"/>
      <c r="AV53" s="89"/>
    </row>
    <row r="54" spans="1:48" s="49" customFormat="1" ht="13.5" customHeight="1" x14ac:dyDescent="0.15">
      <c r="A54" s="61"/>
      <c r="B54" s="66"/>
      <c r="C54" s="62"/>
      <c r="D54" s="54"/>
      <c r="E54" s="54"/>
      <c r="F54" s="54"/>
      <c r="G54" s="54"/>
      <c r="H54" s="54"/>
      <c r="I54" s="54"/>
      <c r="J54" s="54"/>
      <c r="K54" s="54"/>
      <c r="L54" s="54"/>
      <c r="M54" s="55"/>
      <c r="N54" s="56"/>
      <c r="O54" s="2"/>
      <c r="P54" s="2"/>
      <c r="Q54" s="2"/>
      <c r="R54" s="2"/>
      <c r="S54" s="57"/>
      <c r="T54" s="57"/>
      <c r="U54" s="57"/>
      <c r="V54" s="63"/>
      <c r="W54" s="63"/>
      <c r="X54" s="63"/>
      <c r="Y54" s="2"/>
      <c r="Z54" s="57"/>
      <c r="AA54" s="58"/>
      <c r="AB54" s="59"/>
      <c r="AD54" s="60"/>
      <c r="AE54" s="107"/>
      <c r="AF54" s="107"/>
      <c r="AG54" s="89"/>
      <c r="AH54" s="107"/>
      <c r="AI54" s="107"/>
      <c r="AJ54" s="107"/>
      <c r="AK54" s="107"/>
      <c r="AL54" s="107"/>
      <c r="AM54" s="107"/>
      <c r="AN54" s="107"/>
      <c r="AO54" s="107"/>
      <c r="AP54" s="107"/>
      <c r="AQ54" s="89"/>
      <c r="AR54" s="89"/>
      <c r="AS54" s="89"/>
      <c r="AT54" s="89"/>
      <c r="AU54" s="89"/>
      <c r="AV54" s="89"/>
    </row>
    <row r="55" spans="1:48" s="49" customFormat="1" ht="26.1" customHeight="1" x14ac:dyDescent="0.15">
      <c r="A55" s="138" t="s">
        <v>61</v>
      </c>
      <c r="B55" s="140"/>
      <c r="C55" s="140"/>
      <c r="D55" s="140"/>
      <c r="E55" s="140"/>
      <c r="F55" s="140"/>
      <c r="G55" s="140"/>
      <c r="H55" s="140"/>
      <c r="I55" s="140"/>
      <c r="J55" s="140"/>
      <c r="K55" s="140"/>
      <c r="L55" s="140"/>
      <c r="M55" s="55"/>
      <c r="N55" s="56"/>
      <c r="O55" s="2"/>
      <c r="P55" s="2"/>
      <c r="Q55" s="2"/>
      <c r="R55" s="2"/>
      <c r="S55" s="57"/>
      <c r="T55" s="57"/>
      <c r="U55" s="57"/>
      <c r="V55" s="63"/>
      <c r="W55" s="63"/>
      <c r="X55" s="63"/>
      <c r="Y55" s="2"/>
      <c r="Z55" s="57"/>
      <c r="AA55" s="58"/>
      <c r="AB55" s="59"/>
      <c r="AD55" s="60"/>
      <c r="AE55" s="107"/>
      <c r="AF55" s="107"/>
      <c r="AG55" s="89"/>
      <c r="AH55" s="107"/>
      <c r="AI55" s="107"/>
      <c r="AJ55" s="107"/>
      <c r="AK55" s="107"/>
      <c r="AL55" s="107"/>
      <c r="AM55" s="107"/>
      <c r="AN55" s="107"/>
      <c r="AO55" s="107"/>
      <c r="AP55" s="107"/>
      <c r="AQ55" s="89"/>
      <c r="AR55" s="89"/>
      <c r="AS55" s="89"/>
      <c r="AT55" s="89"/>
      <c r="AU55" s="89"/>
      <c r="AV55" s="89"/>
    </row>
    <row r="56" spans="1:48" x14ac:dyDescent="0.15">
      <c r="A56" s="71"/>
      <c r="B56" s="70"/>
      <c r="C56" s="70"/>
      <c r="D56" s="70"/>
      <c r="E56" s="70"/>
      <c r="G56" s="70"/>
      <c r="AA56" s="37"/>
      <c r="AD56" s="52"/>
    </row>
    <row r="57" spans="1:48" x14ac:dyDescent="0.15">
      <c r="A57" s="71" t="s">
        <v>59</v>
      </c>
      <c r="B57" s="70"/>
      <c r="C57" s="70"/>
      <c r="D57" s="70"/>
      <c r="E57" s="70"/>
      <c r="G57" s="70"/>
      <c r="AA57" s="37"/>
      <c r="AD57" s="52"/>
    </row>
    <row r="58" spans="1:48" x14ac:dyDescent="0.15">
      <c r="A58" s="71" t="s">
        <v>83</v>
      </c>
      <c r="B58" s="70"/>
      <c r="C58" s="70" t="s">
        <v>103</v>
      </c>
      <c r="D58" s="70"/>
      <c r="E58" s="70"/>
      <c r="G58" s="70"/>
      <c r="AA58" s="37"/>
      <c r="AD58" s="52"/>
    </row>
    <row r="59" spans="1:48" x14ac:dyDescent="0.15">
      <c r="A59" s="86" t="s">
        <v>69</v>
      </c>
      <c r="B59" s="113">
        <v>21</v>
      </c>
      <c r="C59" s="87" t="s">
        <v>58</v>
      </c>
      <c r="AD59" s="52"/>
    </row>
    <row r="60" spans="1:48" x14ac:dyDescent="0.15">
      <c r="A60" s="86" t="s">
        <v>70</v>
      </c>
      <c r="B60" s="113">
        <v>18</v>
      </c>
      <c r="C60" s="87" t="s">
        <v>58</v>
      </c>
      <c r="AD60" s="52"/>
    </row>
    <row r="61" spans="1:48" s="103" customFormat="1" x14ac:dyDescent="0.15">
      <c r="A61" s="86" t="s">
        <v>71</v>
      </c>
      <c r="B61" s="113">
        <v>22</v>
      </c>
      <c r="C61" s="87" t="s">
        <v>58</v>
      </c>
      <c r="D61" s="99"/>
      <c r="E61" s="99"/>
      <c r="F61" s="70"/>
      <c r="G61" s="99"/>
      <c r="H61" s="70"/>
      <c r="I61" s="70"/>
      <c r="J61" s="70"/>
      <c r="K61" s="70"/>
      <c r="L61" s="70"/>
      <c r="M61" s="41"/>
      <c r="N61" s="1"/>
      <c r="O61" s="2"/>
      <c r="P61" s="2"/>
      <c r="Q61" s="2"/>
      <c r="R61" s="2"/>
      <c r="S61" s="1"/>
      <c r="T61" s="1"/>
      <c r="U61" s="1"/>
      <c r="V61" s="63"/>
      <c r="W61" s="63"/>
      <c r="X61" s="63"/>
      <c r="Y61" s="3"/>
      <c r="Z61" s="1"/>
      <c r="AA61" s="1"/>
      <c r="AB61" s="4"/>
      <c r="AC61"/>
      <c r="AD61" s="4"/>
      <c r="AE61" s="104"/>
      <c r="AF61" s="104"/>
      <c r="AG61" s="70"/>
      <c r="AH61" s="104"/>
      <c r="AI61" s="104"/>
      <c r="AJ61" s="108"/>
      <c r="AK61" s="108"/>
      <c r="AL61" s="108"/>
      <c r="AM61" s="108"/>
      <c r="AN61" s="108"/>
      <c r="AO61" s="108"/>
      <c r="AP61" s="108"/>
      <c r="AQ61" s="99"/>
      <c r="AR61" s="99"/>
      <c r="AS61" s="99"/>
      <c r="AT61" s="99"/>
      <c r="AU61" s="99"/>
      <c r="AV61" s="99"/>
    </row>
    <row r="62" spans="1:48" s="103" customFormat="1" x14ac:dyDescent="0.15">
      <c r="A62" s="86" t="s">
        <v>72</v>
      </c>
      <c r="B62" s="113">
        <v>22</v>
      </c>
      <c r="C62" s="87" t="s">
        <v>58</v>
      </c>
      <c r="D62" s="99"/>
      <c r="E62" s="99"/>
      <c r="F62" s="70"/>
      <c r="G62" s="99"/>
      <c r="H62" s="70"/>
      <c r="I62" s="70"/>
      <c r="J62" s="70"/>
      <c r="K62" s="70"/>
      <c r="L62" s="70"/>
      <c r="M62" s="41"/>
      <c r="N62" s="1"/>
      <c r="O62" s="2"/>
      <c r="P62" s="2"/>
      <c r="Q62" s="2"/>
      <c r="R62" s="2"/>
      <c r="S62" s="1"/>
      <c r="T62" s="1"/>
      <c r="U62" s="1"/>
      <c r="V62" s="63"/>
      <c r="W62" s="63"/>
      <c r="X62" s="63"/>
      <c r="Y62" s="3"/>
      <c r="Z62" s="1"/>
      <c r="AA62" s="1"/>
      <c r="AB62" s="4"/>
      <c r="AC62"/>
      <c r="AD62" s="4"/>
      <c r="AE62" s="104"/>
      <c r="AF62" s="104"/>
      <c r="AG62" s="70"/>
      <c r="AH62" s="104"/>
      <c r="AI62" s="104"/>
      <c r="AJ62" s="108"/>
      <c r="AK62" s="108"/>
      <c r="AL62" s="108"/>
      <c r="AM62" s="108"/>
      <c r="AN62" s="108"/>
      <c r="AO62" s="108"/>
      <c r="AP62" s="108"/>
      <c r="AQ62" s="99"/>
      <c r="AR62" s="99"/>
      <c r="AS62" s="99"/>
      <c r="AT62" s="99"/>
      <c r="AU62" s="99"/>
      <c r="AV62" s="99"/>
    </row>
    <row r="63" spans="1:48" s="103" customFormat="1" x14ac:dyDescent="0.15">
      <c r="A63" s="86" t="s">
        <v>73</v>
      </c>
      <c r="B63" s="113">
        <v>20</v>
      </c>
      <c r="C63" s="87" t="s">
        <v>58</v>
      </c>
      <c r="D63" s="99"/>
      <c r="E63" s="99"/>
      <c r="F63" s="70"/>
      <c r="G63" s="99"/>
      <c r="H63" s="70"/>
      <c r="I63" s="70"/>
      <c r="J63" s="70"/>
      <c r="K63" s="70"/>
      <c r="L63" s="70"/>
      <c r="M63" s="41"/>
      <c r="N63" s="1"/>
      <c r="O63" s="2"/>
      <c r="P63" s="2"/>
      <c r="Q63" s="2"/>
      <c r="R63" s="2"/>
      <c r="S63" s="1"/>
      <c r="T63" s="1"/>
      <c r="U63" s="1"/>
      <c r="V63" s="63"/>
      <c r="W63" s="63"/>
      <c r="X63" s="63"/>
      <c r="Y63" s="3"/>
      <c r="Z63" s="1"/>
      <c r="AA63" s="1"/>
      <c r="AB63" s="4"/>
      <c r="AC63"/>
      <c r="AD63" s="4"/>
      <c r="AE63" s="104"/>
      <c r="AF63" s="104"/>
      <c r="AG63" s="70"/>
      <c r="AH63" s="104"/>
      <c r="AI63" s="104"/>
      <c r="AJ63" s="108"/>
      <c r="AK63" s="108"/>
      <c r="AL63" s="108"/>
      <c r="AM63" s="108"/>
      <c r="AN63" s="108"/>
      <c r="AO63" s="108"/>
      <c r="AP63" s="108"/>
      <c r="AQ63" s="99"/>
      <c r="AR63" s="99"/>
      <c r="AS63" s="99"/>
      <c r="AT63" s="99"/>
      <c r="AU63" s="99"/>
      <c r="AV63" s="99"/>
    </row>
    <row r="64" spans="1:48" s="103" customFormat="1" x14ac:dyDescent="0.15">
      <c r="A64" s="86" t="s">
        <v>74</v>
      </c>
      <c r="B64" s="113">
        <v>19</v>
      </c>
      <c r="C64" s="87" t="s">
        <v>58</v>
      </c>
      <c r="D64" s="99"/>
      <c r="E64" s="99"/>
      <c r="F64" s="70"/>
      <c r="G64" s="99"/>
      <c r="H64" s="70"/>
      <c r="I64" s="70"/>
      <c r="J64" s="70"/>
      <c r="K64" s="70"/>
      <c r="L64" s="70"/>
      <c r="M64" s="41"/>
      <c r="N64" s="1"/>
      <c r="O64" s="2"/>
      <c r="P64" s="2"/>
      <c r="Q64" s="2"/>
      <c r="R64" s="2"/>
      <c r="S64" s="1"/>
      <c r="T64" s="1"/>
      <c r="U64" s="1"/>
      <c r="V64" s="63"/>
      <c r="W64" s="63"/>
      <c r="X64" s="63"/>
      <c r="Y64" s="3"/>
      <c r="Z64" s="1"/>
      <c r="AA64" s="1"/>
      <c r="AB64" s="4"/>
      <c r="AC64"/>
      <c r="AD64" s="4"/>
      <c r="AE64" s="104"/>
      <c r="AF64" s="104"/>
      <c r="AG64" s="70"/>
      <c r="AH64" s="104"/>
      <c r="AI64" s="104"/>
      <c r="AJ64" s="108"/>
      <c r="AK64" s="108"/>
      <c r="AL64" s="108"/>
      <c r="AM64" s="108"/>
      <c r="AN64" s="108"/>
      <c r="AO64" s="108"/>
      <c r="AP64" s="108"/>
      <c r="AQ64" s="99"/>
      <c r="AR64" s="99"/>
      <c r="AS64" s="99"/>
      <c r="AT64" s="99"/>
      <c r="AU64" s="99"/>
      <c r="AV64" s="99"/>
    </row>
    <row r="65" spans="1:48" s="103" customFormat="1" x14ac:dyDescent="0.15">
      <c r="A65" s="86" t="s">
        <v>75</v>
      </c>
      <c r="B65" s="113">
        <v>21</v>
      </c>
      <c r="C65" s="87" t="s">
        <v>58</v>
      </c>
      <c r="D65" s="99"/>
      <c r="E65" s="99"/>
      <c r="F65" s="70"/>
      <c r="G65" s="99"/>
      <c r="H65" s="70"/>
      <c r="I65" s="70"/>
      <c r="J65" s="70"/>
      <c r="K65" s="70"/>
      <c r="L65" s="70"/>
      <c r="M65" s="41"/>
      <c r="N65" s="1"/>
      <c r="O65" s="2"/>
      <c r="P65" s="2"/>
      <c r="Q65" s="2"/>
      <c r="R65" s="2"/>
      <c r="S65" s="1"/>
      <c r="T65" s="1"/>
      <c r="U65" s="1"/>
      <c r="V65" s="63"/>
      <c r="W65" s="63"/>
      <c r="X65" s="63"/>
      <c r="Y65" s="3"/>
      <c r="Z65" s="1"/>
      <c r="AA65" s="1"/>
      <c r="AB65" s="4"/>
      <c r="AC65"/>
      <c r="AD65" s="4"/>
      <c r="AE65" s="104"/>
      <c r="AF65" s="104"/>
      <c r="AG65" s="70"/>
      <c r="AH65" s="104"/>
      <c r="AI65" s="104"/>
      <c r="AJ65" s="108"/>
      <c r="AK65" s="108"/>
      <c r="AL65" s="108"/>
      <c r="AM65" s="108"/>
      <c r="AN65" s="108"/>
      <c r="AO65" s="108"/>
      <c r="AP65" s="108"/>
      <c r="AQ65" s="99"/>
      <c r="AR65" s="99"/>
      <c r="AS65" s="99"/>
      <c r="AT65" s="99"/>
      <c r="AU65" s="99"/>
      <c r="AV65" s="99"/>
    </row>
    <row r="66" spans="1:48" s="103" customFormat="1" x14ac:dyDescent="0.15">
      <c r="A66" s="86" t="s">
        <v>76</v>
      </c>
      <c r="B66" s="113">
        <v>19</v>
      </c>
      <c r="C66" s="87" t="s">
        <v>58</v>
      </c>
      <c r="D66" s="99"/>
      <c r="E66" s="99"/>
      <c r="F66" s="70"/>
      <c r="G66" s="99"/>
      <c r="H66" s="70"/>
      <c r="I66" s="70"/>
      <c r="J66" s="70"/>
      <c r="K66" s="70"/>
      <c r="L66" s="70"/>
      <c r="M66" s="41"/>
      <c r="N66" s="1"/>
      <c r="O66" s="2"/>
      <c r="P66" s="2"/>
      <c r="Q66" s="2"/>
      <c r="R66" s="2"/>
      <c r="S66" s="1"/>
      <c r="T66" s="1"/>
      <c r="U66" s="1"/>
      <c r="V66" s="63"/>
      <c r="W66" s="63"/>
      <c r="X66" s="63"/>
      <c r="Y66" s="3"/>
      <c r="Z66" s="1"/>
      <c r="AA66" s="1"/>
      <c r="AB66" s="4"/>
      <c r="AC66"/>
      <c r="AD66" s="4"/>
      <c r="AE66" s="104"/>
      <c r="AF66" s="104"/>
      <c r="AG66" s="70"/>
      <c r="AH66" s="104"/>
      <c r="AI66" s="104"/>
      <c r="AJ66" s="108"/>
      <c r="AK66" s="108"/>
      <c r="AL66" s="108"/>
      <c r="AM66" s="108"/>
      <c r="AN66" s="108"/>
      <c r="AO66" s="108"/>
      <c r="AP66" s="108"/>
      <c r="AQ66" s="99"/>
      <c r="AR66" s="99"/>
      <c r="AS66" s="99"/>
      <c r="AT66" s="99"/>
      <c r="AU66" s="99"/>
      <c r="AV66" s="99"/>
    </row>
    <row r="67" spans="1:48" s="103" customFormat="1" x14ac:dyDescent="0.15">
      <c r="A67" s="86" t="s">
        <v>77</v>
      </c>
      <c r="B67" s="113">
        <v>20</v>
      </c>
      <c r="C67" s="87" t="s">
        <v>58</v>
      </c>
      <c r="D67" s="99"/>
      <c r="E67" s="99"/>
      <c r="F67" s="70"/>
      <c r="G67" s="99"/>
      <c r="H67" s="70"/>
      <c r="I67" s="70"/>
      <c r="J67" s="70"/>
      <c r="K67" s="70"/>
      <c r="L67" s="70"/>
      <c r="M67" s="41"/>
      <c r="N67" s="1"/>
      <c r="O67" s="2"/>
      <c r="P67" s="2"/>
      <c r="Q67" s="2"/>
      <c r="R67" s="2"/>
      <c r="S67" s="1"/>
      <c r="T67" s="1"/>
      <c r="U67" s="1"/>
      <c r="V67" s="63"/>
      <c r="W67" s="63"/>
      <c r="X67" s="63"/>
      <c r="Y67" s="3"/>
      <c r="Z67" s="1"/>
      <c r="AA67" s="1"/>
      <c r="AB67" s="4"/>
      <c r="AC67"/>
      <c r="AD67" s="4"/>
      <c r="AE67" s="104"/>
      <c r="AF67" s="104"/>
      <c r="AG67" s="70"/>
      <c r="AH67" s="104"/>
      <c r="AI67" s="104"/>
      <c r="AJ67" s="108"/>
      <c r="AK67" s="108"/>
      <c r="AL67" s="108"/>
      <c r="AM67" s="108"/>
      <c r="AN67" s="108"/>
      <c r="AO67" s="108"/>
      <c r="AP67" s="108"/>
      <c r="AQ67" s="99"/>
      <c r="AR67" s="99"/>
      <c r="AS67" s="99"/>
      <c r="AT67" s="99"/>
      <c r="AU67" s="99"/>
      <c r="AV67" s="99"/>
    </row>
    <row r="68" spans="1:48" s="103" customFormat="1" x14ac:dyDescent="0.15">
      <c r="A68" s="86" t="s">
        <v>78</v>
      </c>
      <c r="B68" s="113">
        <v>19</v>
      </c>
      <c r="C68" s="87" t="s">
        <v>58</v>
      </c>
      <c r="D68" s="99"/>
      <c r="E68" s="99"/>
      <c r="F68" s="70"/>
      <c r="G68" s="99"/>
      <c r="H68" s="70"/>
      <c r="I68" s="70"/>
      <c r="J68" s="70"/>
      <c r="K68" s="70"/>
      <c r="L68" s="70"/>
      <c r="M68" s="41"/>
      <c r="N68" s="1"/>
      <c r="O68" s="2"/>
      <c r="P68" s="2"/>
      <c r="Q68" s="2"/>
      <c r="R68" s="2"/>
      <c r="S68" s="1"/>
      <c r="T68" s="1"/>
      <c r="U68" s="1"/>
      <c r="V68" s="63"/>
      <c r="W68" s="63"/>
      <c r="X68" s="63"/>
      <c r="Y68" s="3"/>
      <c r="Z68" s="1"/>
      <c r="AA68" s="1"/>
      <c r="AB68" s="4"/>
      <c r="AC68"/>
      <c r="AD68" s="4"/>
      <c r="AE68" s="104"/>
      <c r="AF68" s="104"/>
      <c r="AG68" s="70"/>
      <c r="AH68" s="104"/>
      <c r="AI68" s="104"/>
      <c r="AJ68" s="108"/>
      <c r="AK68" s="108"/>
      <c r="AL68" s="108"/>
      <c r="AM68" s="108"/>
      <c r="AN68" s="108"/>
      <c r="AO68" s="108"/>
      <c r="AP68" s="108"/>
      <c r="AQ68" s="99"/>
      <c r="AR68" s="99"/>
      <c r="AS68" s="99"/>
      <c r="AT68" s="99"/>
      <c r="AU68" s="99"/>
      <c r="AV68" s="99"/>
    </row>
    <row r="69" spans="1:48" s="103" customFormat="1" x14ac:dyDescent="0.15">
      <c r="A69" s="86" t="s">
        <v>79</v>
      </c>
      <c r="B69" s="113">
        <v>18</v>
      </c>
      <c r="C69" s="87" t="s">
        <v>58</v>
      </c>
      <c r="D69" s="99"/>
      <c r="E69" s="99"/>
      <c r="F69" s="70"/>
      <c r="G69" s="99"/>
      <c r="H69" s="70"/>
      <c r="I69" s="70"/>
      <c r="J69" s="70"/>
      <c r="K69" s="70"/>
      <c r="L69" s="70"/>
      <c r="M69" s="41"/>
      <c r="N69" s="1"/>
      <c r="O69" s="2"/>
      <c r="P69" s="2"/>
      <c r="Q69" s="2"/>
      <c r="R69" s="2"/>
      <c r="S69" s="1"/>
      <c r="T69" s="1"/>
      <c r="U69" s="1"/>
      <c r="V69" s="63"/>
      <c r="W69" s="63"/>
      <c r="X69" s="63"/>
      <c r="Y69" s="3"/>
      <c r="Z69" s="1"/>
      <c r="AA69" s="1"/>
      <c r="AB69" s="4"/>
      <c r="AC69"/>
      <c r="AD69" s="4"/>
      <c r="AE69" s="104"/>
      <c r="AF69" s="104"/>
      <c r="AG69" s="70"/>
      <c r="AH69" s="104"/>
      <c r="AI69" s="104"/>
      <c r="AJ69" s="108"/>
      <c r="AK69" s="108"/>
      <c r="AL69" s="108"/>
      <c r="AM69" s="108"/>
      <c r="AN69" s="108"/>
      <c r="AO69" s="108"/>
      <c r="AP69" s="108"/>
      <c r="AQ69" s="99"/>
      <c r="AR69" s="99"/>
      <c r="AS69" s="99"/>
      <c r="AT69" s="99"/>
      <c r="AU69" s="99"/>
      <c r="AV69" s="99"/>
    </row>
    <row r="70" spans="1:48" s="103" customFormat="1" x14ac:dyDescent="0.15">
      <c r="A70" s="86" t="s">
        <v>80</v>
      </c>
      <c r="B70" s="113">
        <v>22</v>
      </c>
      <c r="C70" s="87" t="s">
        <v>58</v>
      </c>
      <c r="D70" s="99"/>
      <c r="E70" s="99"/>
      <c r="F70" s="70"/>
      <c r="G70" s="99"/>
      <c r="H70" s="70"/>
      <c r="I70" s="70"/>
      <c r="J70" s="70"/>
      <c r="K70" s="70"/>
      <c r="L70" s="70"/>
      <c r="M70" s="41"/>
      <c r="N70" s="1"/>
      <c r="O70" s="2"/>
      <c r="P70" s="2"/>
      <c r="Q70" s="2"/>
      <c r="R70" s="2"/>
      <c r="S70" s="1"/>
      <c r="T70" s="1"/>
      <c r="U70" s="1"/>
      <c r="V70" s="63"/>
      <c r="W70" s="63"/>
      <c r="X70" s="63"/>
      <c r="Y70" s="3"/>
      <c r="Z70" s="1"/>
      <c r="AA70" s="1"/>
      <c r="AB70" s="4"/>
      <c r="AC70"/>
      <c r="AD70" s="4"/>
      <c r="AE70" s="104"/>
      <c r="AF70" s="104"/>
      <c r="AG70" s="70"/>
      <c r="AH70" s="104"/>
      <c r="AI70" s="104"/>
      <c r="AJ70" s="108"/>
      <c r="AK70" s="108"/>
      <c r="AL70" s="108"/>
      <c r="AM70" s="108"/>
      <c r="AN70" s="108"/>
      <c r="AO70" s="108"/>
      <c r="AP70" s="108"/>
      <c r="AQ70" s="99"/>
      <c r="AR70" s="99"/>
      <c r="AS70" s="99"/>
      <c r="AT70" s="99"/>
      <c r="AU70" s="99"/>
      <c r="AV70" s="99"/>
    </row>
    <row r="71" spans="1:48" s="103" customFormat="1" x14ac:dyDescent="0.15">
      <c r="A71" s="86" t="s">
        <v>65</v>
      </c>
      <c r="B71" s="113">
        <f>SUM(B59:B70)</f>
        <v>241</v>
      </c>
      <c r="C71" s="87" t="s">
        <v>58</v>
      </c>
      <c r="D71" s="99"/>
      <c r="E71" s="99"/>
      <c r="F71" s="70"/>
      <c r="G71" s="99"/>
      <c r="H71" s="70"/>
      <c r="I71" s="70"/>
      <c r="J71" s="70"/>
      <c r="K71" s="70"/>
      <c r="L71" s="70"/>
      <c r="M71" s="41"/>
      <c r="N71" s="1"/>
      <c r="O71" s="2"/>
      <c r="P71" s="2"/>
      <c r="Q71" s="2"/>
      <c r="R71" s="2"/>
      <c r="S71" s="1"/>
      <c r="T71" s="1"/>
      <c r="U71" s="1"/>
      <c r="V71" s="63"/>
      <c r="W71" s="63"/>
      <c r="X71" s="63"/>
      <c r="Y71" s="3"/>
      <c r="Z71" s="1"/>
      <c r="AA71" s="1"/>
      <c r="AB71" s="4"/>
      <c r="AC71"/>
      <c r="AD71" s="4"/>
      <c r="AE71" s="104"/>
      <c r="AF71" s="104"/>
      <c r="AG71" s="70"/>
      <c r="AH71" s="104"/>
      <c r="AI71" s="104"/>
      <c r="AJ71" s="108"/>
      <c r="AK71" s="108"/>
      <c r="AL71" s="108"/>
      <c r="AM71" s="108"/>
      <c r="AN71" s="108"/>
      <c r="AO71" s="108"/>
      <c r="AP71" s="108"/>
      <c r="AQ71" s="99"/>
      <c r="AR71" s="99"/>
      <c r="AS71" s="99"/>
      <c r="AT71" s="99"/>
      <c r="AU71" s="99"/>
      <c r="AV71" s="99"/>
    </row>
  </sheetData>
  <sheetProtection sheet="1" selectLockedCells="1"/>
  <mergeCells count="22">
    <mergeCell ref="I10:L15"/>
    <mergeCell ref="I16:L19"/>
    <mergeCell ref="I20:L30"/>
    <mergeCell ref="I31:L42"/>
    <mergeCell ref="A46:L46"/>
    <mergeCell ref="A47:L47"/>
    <mergeCell ref="A55:L55"/>
    <mergeCell ref="A41:F41"/>
    <mergeCell ref="A42:F42"/>
    <mergeCell ref="A43:L43"/>
    <mergeCell ref="A44:L44"/>
    <mergeCell ref="A45:L45"/>
    <mergeCell ref="A1:L1"/>
    <mergeCell ref="A2:G2"/>
    <mergeCell ref="H4:L4"/>
    <mergeCell ref="H5:L5"/>
    <mergeCell ref="H6:L6"/>
    <mergeCell ref="A8:A9"/>
    <mergeCell ref="C8:E9"/>
    <mergeCell ref="G8:G9"/>
    <mergeCell ref="H8:H9"/>
    <mergeCell ref="I8:L9"/>
  </mergeCells>
  <phoneticPr fontId="3"/>
  <conditionalFormatting sqref="A10">
    <cfRule type="expression" dxfId="158" priority="63">
      <formula>$N$10=0</formula>
    </cfRule>
  </conditionalFormatting>
  <conditionalFormatting sqref="A11">
    <cfRule type="expression" dxfId="157" priority="62">
      <formula>$N$11=0</formula>
    </cfRule>
  </conditionalFormatting>
  <conditionalFormatting sqref="A12">
    <cfRule type="expression" dxfId="156" priority="61">
      <formula>$N$12=0</formula>
    </cfRule>
  </conditionalFormatting>
  <conditionalFormatting sqref="A13">
    <cfRule type="expression" dxfId="155" priority="60">
      <formula>$N$13=0</formula>
    </cfRule>
  </conditionalFormatting>
  <conditionalFormatting sqref="A14">
    <cfRule type="expression" dxfId="154" priority="59">
      <formula>$N$14=0</formula>
    </cfRule>
  </conditionalFormatting>
  <conditionalFormatting sqref="A15">
    <cfRule type="expression" dxfId="153" priority="58">
      <formula>$N$15=0</formula>
    </cfRule>
  </conditionalFormatting>
  <conditionalFormatting sqref="A16">
    <cfRule type="expression" dxfId="152" priority="57">
      <formula>$N$16=0</formula>
    </cfRule>
  </conditionalFormatting>
  <conditionalFormatting sqref="A17">
    <cfRule type="expression" dxfId="151" priority="56">
      <formula>$N$17=0</formula>
    </cfRule>
  </conditionalFormatting>
  <conditionalFormatting sqref="A18">
    <cfRule type="expression" dxfId="150" priority="55">
      <formula>$N$18=0</formula>
    </cfRule>
  </conditionalFormatting>
  <conditionalFormatting sqref="A19">
    <cfRule type="expression" dxfId="149" priority="54">
      <formula>$N$19=0</formula>
    </cfRule>
  </conditionalFormatting>
  <conditionalFormatting sqref="A20">
    <cfRule type="expression" dxfId="148" priority="53">
      <formula>$N$20=0</formula>
    </cfRule>
  </conditionalFormatting>
  <conditionalFormatting sqref="A21">
    <cfRule type="expression" dxfId="147" priority="52">
      <formula>$N$21=0</formula>
    </cfRule>
  </conditionalFormatting>
  <conditionalFormatting sqref="A22">
    <cfRule type="expression" dxfId="146" priority="51">
      <formula>$N$22=0</formula>
    </cfRule>
  </conditionalFormatting>
  <conditionalFormatting sqref="A23">
    <cfRule type="expression" dxfId="145" priority="50">
      <formula>$N$23=0</formula>
    </cfRule>
  </conditionalFormatting>
  <conditionalFormatting sqref="A24">
    <cfRule type="expression" dxfId="144" priority="49">
      <formula>$N$24=0</formula>
    </cfRule>
  </conditionalFormatting>
  <conditionalFormatting sqref="A25">
    <cfRule type="expression" dxfId="143" priority="48">
      <formula>$N$25=0</formula>
    </cfRule>
  </conditionalFormatting>
  <conditionalFormatting sqref="A26">
    <cfRule type="expression" dxfId="142" priority="47">
      <formula>$N$26=0</formula>
    </cfRule>
  </conditionalFormatting>
  <conditionalFormatting sqref="A27">
    <cfRule type="expression" dxfId="141" priority="46">
      <formula>$N$27=0</formula>
    </cfRule>
  </conditionalFormatting>
  <conditionalFormatting sqref="A28">
    <cfRule type="expression" dxfId="140" priority="45">
      <formula>$N$28=0</formula>
    </cfRule>
  </conditionalFormatting>
  <conditionalFormatting sqref="A29">
    <cfRule type="expression" dxfId="139" priority="44">
      <formula>$N$29=0</formula>
    </cfRule>
  </conditionalFormatting>
  <conditionalFormatting sqref="A30">
    <cfRule type="expression" dxfId="138" priority="43">
      <formula>$N$30=0</formula>
    </cfRule>
  </conditionalFormatting>
  <conditionalFormatting sqref="A31">
    <cfRule type="expression" dxfId="137" priority="42">
      <formula>$N$31=0</formula>
    </cfRule>
  </conditionalFormatting>
  <conditionalFormatting sqref="A32">
    <cfRule type="expression" dxfId="136" priority="41">
      <formula>$N$32=0</formula>
    </cfRule>
  </conditionalFormatting>
  <conditionalFormatting sqref="A33">
    <cfRule type="expression" dxfId="135" priority="40">
      <formula>$N$33=0</formula>
    </cfRule>
  </conditionalFormatting>
  <conditionalFormatting sqref="A34">
    <cfRule type="expression" dxfId="134" priority="39">
      <formula>$N$34=0</formula>
    </cfRule>
  </conditionalFormatting>
  <conditionalFormatting sqref="A35">
    <cfRule type="expression" dxfId="133" priority="38">
      <formula>$N$35=0</formula>
    </cfRule>
  </conditionalFormatting>
  <conditionalFormatting sqref="A36">
    <cfRule type="expression" dxfId="132" priority="37">
      <formula>$N$36=0</formula>
    </cfRule>
  </conditionalFormatting>
  <conditionalFormatting sqref="A37">
    <cfRule type="expression" dxfId="131" priority="36">
      <formula>$N$37=0</formula>
    </cfRule>
  </conditionalFormatting>
  <conditionalFormatting sqref="A38">
    <cfRule type="expression" dxfId="130" priority="6">
      <formula>$N$38=0</formula>
    </cfRule>
  </conditionalFormatting>
  <conditionalFormatting sqref="A40">
    <cfRule type="expression" dxfId="129" priority="4">
      <formula>$N$40=0</formula>
    </cfRule>
  </conditionalFormatting>
  <conditionalFormatting sqref="A39">
    <cfRule type="expression" dxfId="128" priority="2">
      <formula>$N$39=0</formula>
    </cfRule>
  </conditionalFormatting>
  <conditionalFormatting sqref="B10:B40">
    <cfRule type="expression" dxfId="127" priority="1">
      <formula>$N10=0</formula>
    </cfRule>
  </conditionalFormatting>
  <dataValidations count="1">
    <dataValidation type="list" allowBlank="1" showInputMessage="1" sqref="H10:H40" xr:uid="{E262853D-D4CF-48A1-BC36-6FA0DB02A247}">
      <formula1>$AB$10:$AB$18</formula1>
    </dataValidation>
  </dataValidations>
  <pageMargins left="0.70866141732283472" right="0.51181102362204722" top="0.74803149606299213" bottom="0.55118110236220474" header="0.31496062992125984" footer="0.31496062992125984"/>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8</xdr:col>
                    <xdr:colOff>0</xdr:colOff>
                    <xdr:row>15</xdr:row>
                    <xdr:rowOff>0</xdr:rowOff>
                  </from>
                  <to>
                    <xdr:col>9</xdr:col>
                    <xdr:colOff>266700</xdr:colOff>
                    <xdr:row>16</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8</xdr:col>
                    <xdr:colOff>0</xdr:colOff>
                    <xdr:row>16</xdr:row>
                    <xdr:rowOff>104775</xdr:rowOff>
                  </from>
                  <to>
                    <xdr:col>9</xdr:col>
                    <xdr:colOff>266700</xdr:colOff>
                    <xdr:row>17</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B9899-2E4B-40A3-A565-5E1B77A60F9C}">
  <sheetPr>
    <pageSetUpPr fitToPage="1"/>
  </sheetPr>
  <dimension ref="A1:AV71"/>
  <sheetViews>
    <sheetView zoomScaleNormal="100" workbookViewId="0">
      <selection activeCell="C10" sqref="C10"/>
    </sheetView>
  </sheetViews>
  <sheetFormatPr defaultRowHeight="13.5" x14ac:dyDescent="0.15"/>
  <cols>
    <col min="1" max="1" width="11.875" style="99" customWidth="1"/>
    <col min="2" max="2" width="4.5" style="99" customWidth="1"/>
    <col min="3" max="3" width="10.125" style="99" customWidth="1"/>
    <col min="4" max="4" width="3.875" style="99" customWidth="1"/>
    <col min="5" max="5" width="10.125" style="99" customWidth="1"/>
    <col min="6" max="6" width="8.625" style="70" customWidth="1"/>
    <col min="7" max="7" width="14.625" style="99" customWidth="1"/>
    <col min="8" max="8" width="13.625" style="70" customWidth="1"/>
    <col min="9" max="9" width="4.625" style="70" customWidth="1"/>
    <col min="10" max="11" width="4" style="70" customWidth="1"/>
    <col min="12" max="12" width="4.625" style="70" customWidth="1"/>
    <col min="13" max="13" width="4.625" style="41" hidden="1" customWidth="1"/>
    <col min="14" max="14" width="4.625" style="1" hidden="1" customWidth="1"/>
    <col min="15" max="18" width="4.625" style="2" hidden="1" customWidth="1"/>
    <col min="19" max="21" width="4.625" style="1" hidden="1" customWidth="1"/>
    <col min="22" max="24" width="4.625" style="63" hidden="1" customWidth="1"/>
    <col min="25" max="25" width="4.625" style="3" hidden="1" customWidth="1"/>
    <col min="26" max="27" width="4.625" style="1" hidden="1" customWidth="1"/>
    <col min="28" max="28" width="4.625" style="4" hidden="1" customWidth="1"/>
    <col min="29" max="29" width="4.625" hidden="1" customWidth="1"/>
    <col min="30" max="30" width="4.625" style="4" hidden="1" customWidth="1"/>
    <col min="31" max="32" width="4.625" style="104" hidden="1" customWidth="1"/>
    <col min="33" max="33" width="4.625" style="70" hidden="1" customWidth="1"/>
    <col min="34" max="44" width="9" style="104"/>
    <col min="45" max="48" width="9" style="70"/>
  </cols>
  <sheetData>
    <row r="1" spans="1:35" ht="19.5" customHeight="1" x14ac:dyDescent="0.15">
      <c r="A1" s="146" t="s">
        <v>41</v>
      </c>
      <c r="B1" s="146"/>
      <c r="C1" s="146"/>
      <c r="D1" s="146"/>
      <c r="E1" s="146"/>
      <c r="F1" s="146"/>
      <c r="G1" s="146"/>
      <c r="H1" s="146"/>
      <c r="I1" s="146"/>
      <c r="J1" s="147"/>
      <c r="K1" s="147"/>
      <c r="L1" s="147"/>
      <c r="M1" s="40"/>
    </row>
    <row r="2" spans="1:35" ht="17.25" customHeight="1" x14ac:dyDescent="0.15">
      <c r="A2" s="148"/>
      <c r="B2" s="148"/>
      <c r="C2" s="148"/>
      <c r="D2" s="148"/>
      <c r="E2" s="148"/>
      <c r="F2" s="148"/>
      <c r="G2" s="148"/>
      <c r="I2" s="46">
        <v>2027</v>
      </c>
      <c r="J2" s="6" t="s">
        <v>0</v>
      </c>
      <c r="K2" s="47">
        <v>1</v>
      </c>
      <c r="L2" s="8" t="s">
        <v>53</v>
      </c>
    </row>
    <row r="3" spans="1:35" ht="9.75" customHeight="1" x14ac:dyDescent="0.15">
      <c r="A3" s="100"/>
      <c r="B3" s="100"/>
      <c r="C3" s="100"/>
      <c r="D3" s="100"/>
      <c r="E3" s="100"/>
      <c r="F3" s="100"/>
      <c r="G3" s="100"/>
    </row>
    <row r="4" spans="1:35" ht="17.25" customHeight="1" x14ac:dyDescent="0.15">
      <c r="A4" s="71"/>
      <c r="B4" s="71"/>
      <c r="C4" s="71"/>
      <c r="D4" s="72"/>
      <c r="E4" s="72"/>
      <c r="F4" s="73"/>
      <c r="G4" s="74" t="s">
        <v>1</v>
      </c>
      <c r="H4" s="166">
        <f>初期設定!B2</f>
        <v>0</v>
      </c>
      <c r="I4" s="167"/>
      <c r="J4" s="167"/>
      <c r="K4" s="167"/>
      <c r="L4" s="167"/>
    </row>
    <row r="5" spans="1:35" ht="17.25" customHeight="1" x14ac:dyDescent="0.15">
      <c r="A5" s="71"/>
      <c r="B5" s="71"/>
      <c r="C5" s="71"/>
      <c r="D5" s="72"/>
      <c r="E5" s="72"/>
      <c r="F5" s="73"/>
      <c r="G5" s="74" t="s">
        <v>2</v>
      </c>
      <c r="H5" s="166">
        <f>初期設定!B3</f>
        <v>0</v>
      </c>
      <c r="I5" s="168"/>
      <c r="J5" s="168"/>
      <c r="K5" s="168"/>
      <c r="L5" s="168"/>
    </row>
    <row r="6" spans="1:35" ht="17.25" customHeight="1" x14ac:dyDescent="0.15">
      <c r="A6" s="72"/>
      <c r="B6" s="72"/>
      <c r="C6" s="75"/>
      <c r="D6" s="75"/>
      <c r="E6" s="75"/>
      <c r="F6" s="76"/>
      <c r="G6" s="74" t="s">
        <v>3</v>
      </c>
      <c r="H6" s="166">
        <f>初期設定!B4</f>
        <v>0</v>
      </c>
      <c r="I6" s="168"/>
      <c r="J6" s="168"/>
      <c r="K6" s="168"/>
      <c r="L6" s="168"/>
    </row>
    <row r="7" spans="1:35" ht="9.9499999999999993" customHeight="1" x14ac:dyDescent="0.15">
      <c r="A7" s="72"/>
      <c r="B7" s="72"/>
      <c r="C7" s="77"/>
      <c r="D7" s="78"/>
      <c r="E7" s="77"/>
      <c r="F7" s="77"/>
      <c r="G7" s="72"/>
      <c r="H7" s="79"/>
    </row>
    <row r="8" spans="1:35" ht="17.25" customHeight="1" x14ac:dyDescent="0.15">
      <c r="A8" s="152" t="s">
        <v>4</v>
      </c>
      <c r="B8" s="80" t="s">
        <v>5</v>
      </c>
      <c r="C8" s="153" t="s">
        <v>6</v>
      </c>
      <c r="D8" s="154"/>
      <c r="E8" s="155"/>
      <c r="F8" s="101" t="s">
        <v>7</v>
      </c>
      <c r="G8" s="159" t="s">
        <v>8</v>
      </c>
      <c r="H8" s="161" t="s">
        <v>9</v>
      </c>
      <c r="I8" s="163" t="s">
        <v>10</v>
      </c>
      <c r="J8" s="164"/>
      <c r="K8" s="164"/>
      <c r="L8" s="164"/>
      <c r="M8" s="42"/>
      <c r="N8" s="21"/>
      <c r="O8" s="22"/>
      <c r="P8" s="22"/>
      <c r="Q8" s="22"/>
      <c r="R8" s="22"/>
      <c r="S8" s="21"/>
      <c r="T8" s="21"/>
      <c r="U8" s="21"/>
      <c r="V8" s="21"/>
      <c r="W8" s="21"/>
      <c r="X8" s="21"/>
      <c r="Y8" s="23"/>
      <c r="Z8" s="21"/>
      <c r="AA8" s="21"/>
      <c r="AB8" s="24"/>
      <c r="AC8" s="25"/>
      <c r="AD8" s="24"/>
      <c r="AE8" s="105"/>
      <c r="AF8" s="105"/>
      <c r="AG8" s="88"/>
      <c r="AH8" s="105"/>
      <c r="AI8" s="105"/>
    </row>
    <row r="9" spans="1:35" ht="17.25" customHeight="1" x14ac:dyDescent="0.15">
      <c r="A9" s="152"/>
      <c r="B9" s="81" t="s">
        <v>11</v>
      </c>
      <c r="C9" s="156"/>
      <c r="D9" s="157"/>
      <c r="E9" s="158"/>
      <c r="F9" s="102" t="s">
        <v>12</v>
      </c>
      <c r="G9" s="160"/>
      <c r="H9" s="162"/>
      <c r="I9" s="165"/>
      <c r="J9" s="164"/>
      <c r="K9" s="164"/>
      <c r="L9" s="164"/>
      <c r="M9" s="42" t="s">
        <v>13</v>
      </c>
      <c r="N9" s="21" t="s">
        <v>14</v>
      </c>
      <c r="O9" s="22" t="s">
        <v>15</v>
      </c>
      <c r="P9" s="22" t="s">
        <v>16</v>
      </c>
      <c r="Q9" s="22" t="s">
        <v>17</v>
      </c>
      <c r="R9" s="22" t="s">
        <v>18</v>
      </c>
      <c r="S9" s="21" t="s">
        <v>19</v>
      </c>
      <c r="T9" s="21" t="s">
        <v>20</v>
      </c>
      <c r="U9" s="21" t="s">
        <v>21</v>
      </c>
      <c r="V9" s="21" t="s">
        <v>62</v>
      </c>
      <c r="W9" s="21" t="s">
        <v>63</v>
      </c>
      <c r="X9" s="21" t="s">
        <v>64</v>
      </c>
      <c r="Y9" s="23" t="s">
        <v>56</v>
      </c>
      <c r="Z9" s="21" t="s">
        <v>23</v>
      </c>
      <c r="AA9" s="21" t="s">
        <v>22</v>
      </c>
      <c r="AB9" s="24"/>
      <c r="AC9" s="25"/>
      <c r="AD9" s="50" t="s">
        <v>57</v>
      </c>
      <c r="AE9" s="105"/>
      <c r="AF9" s="105"/>
      <c r="AG9" s="88"/>
      <c r="AH9" s="105"/>
      <c r="AI9" s="105"/>
    </row>
    <row r="10" spans="1:35" ht="17.25" customHeight="1" x14ac:dyDescent="0.15">
      <c r="A10" s="28">
        <f>DATE(I$2,K$2,1)</f>
        <v>46388</v>
      </c>
      <c r="B10" s="109" t="str">
        <f>IF(VLOOKUP(A10,休業日一覧!$1:$1048576,3,FALSE)&gt;="休","休",TEXT(A10,"aaa"))</f>
        <v>休</v>
      </c>
      <c r="C10" s="83"/>
      <c r="D10" s="29" t="s">
        <v>24</v>
      </c>
      <c r="E10" s="83"/>
      <c r="F10" s="83"/>
      <c r="G10" s="84" t="str">
        <f>IF(E10="","",E10-C10-F10)</f>
        <v/>
      </c>
      <c r="H10" s="85"/>
      <c r="I10" s="143" t="s">
        <v>84</v>
      </c>
      <c r="J10" s="144"/>
      <c r="K10" s="144"/>
      <c r="L10" s="145"/>
      <c r="M10" s="45">
        <f>COUNTA(B10:B40)</f>
        <v>31</v>
      </c>
      <c r="N10" s="21">
        <f>IF((OR(B10="土",B10="日",B10="祝",B10="休",B10="")),0,1)</f>
        <v>0</v>
      </c>
      <c r="O10" s="22">
        <f>IF(COUNTIF(H10,"*休日*"),1,0)</f>
        <v>0</v>
      </c>
      <c r="P10" s="22">
        <f t="shared" ref="P10:P40" si="0">IF(COUNTIFS(H10,"*移*",B10,"土"),1,0)</f>
        <v>0</v>
      </c>
      <c r="Q10" s="22">
        <f t="shared" ref="Q10:Q40" si="1">IF(COUNTIFS(H10,"*移*",B10,"日"),1,0)</f>
        <v>0</v>
      </c>
      <c r="R10" s="22">
        <f>IF(COUNTIFS(H10,"*移*",B10,"休"),1,0)</f>
        <v>0</v>
      </c>
      <c r="S10" s="21">
        <f>IF(COUNTIFS(H10,"*出*",B10,"土")+COUNTIFS(H10,"*研*",B10,"土"),1,0)</f>
        <v>0</v>
      </c>
      <c r="T10" s="21">
        <f>IF(COUNTIFS(H10,"*出*",B10,"日")+COUNTIFS(H10,"*研*",B10,"日"),1,0)</f>
        <v>0</v>
      </c>
      <c r="U10" s="21">
        <f>IF(COUNTIFS(H10,"*出*",B10,"休")+COUNTIFS(H10,"*研*",B10,"休"),1,0)</f>
        <v>0</v>
      </c>
      <c r="V10" s="21">
        <f>IF(COUNTIFS(H10,"*勤*",B10,"土"),1,0)</f>
        <v>0</v>
      </c>
      <c r="W10" s="21">
        <f>IF(COUNTIFS(H10,"*勤*",B10,"日"),1,0)</f>
        <v>0</v>
      </c>
      <c r="X10" s="21">
        <f>IF(COUNTIFS(H10,"*勤*",B10,"休"),1,0)</f>
        <v>0</v>
      </c>
      <c r="Y10" s="23">
        <f>IF(COUNTIF(H10,"*休*")+COUNTIF(H10,"*免*")+COUNTIF(H10,"*移*"),1,0)</f>
        <v>0</v>
      </c>
      <c r="Z10" s="21">
        <f>IF(COUNTIF(AA10,0)+COUNTIF(Y10,1),1,0)</f>
        <v>1</v>
      </c>
      <c r="AA10" s="21">
        <f>IF(COUNTIFS(N10,1,O10,0)+COUNTIF(S10,1)+COUNTIF(T10,1)+COUNTIF(U10,1)+COUNTIF(V10,1)+COUNTIF(W10,1)+COUNTIF(X10,1),1,0)</f>
        <v>0</v>
      </c>
      <c r="AB10" s="24" t="s">
        <v>25</v>
      </c>
      <c r="AC10" s="25"/>
      <c r="AD10" s="51">
        <v>0.32291666666666669</v>
      </c>
      <c r="AE10" s="99">
        <v>4</v>
      </c>
      <c r="AF10" s="99">
        <v>21</v>
      </c>
      <c r="AG10" s="99"/>
      <c r="AH10" s="105"/>
      <c r="AI10" s="105"/>
    </row>
    <row r="11" spans="1:35" ht="17.25" customHeight="1" x14ac:dyDescent="0.15">
      <c r="A11" s="28">
        <f>A10+1</f>
        <v>46389</v>
      </c>
      <c r="B11" s="109" t="str">
        <f>IF(VLOOKUP(A11,休業日一覧!$1:$1048576,3,FALSE)&gt;="休","休",TEXT(A11,"aaa"))</f>
        <v>土</v>
      </c>
      <c r="C11" s="83"/>
      <c r="D11" s="29" t="s">
        <v>24</v>
      </c>
      <c r="E11" s="83"/>
      <c r="F11" s="83"/>
      <c r="G11" s="84" t="str">
        <f t="shared" ref="G11:G40" si="2">IF(E11="","",E11-C11-F11)</f>
        <v/>
      </c>
      <c r="H11" s="85"/>
      <c r="I11" s="120"/>
      <c r="J11" s="121"/>
      <c r="K11" s="121"/>
      <c r="L11" s="122"/>
      <c r="M11" s="45">
        <f>VLOOKUP($K$2,AE9:AF21,2,FALSE)</f>
        <v>19</v>
      </c>
      <c r="N11" s="21">
        <f t="shared" ref="N11:N39" si="3">IF((OR(B11="土",B11="日",B11="祝",B11="休",B11="")),0,1)</f>
        <v>0</v>
      </c>
      <c r="O11" s="22">
        <f t="shared" ref="O11:O40" si="4">IF(COUNTIF(H11,"*休日*"),1,0)</f>
        <v>0</v>
      </c>
      <c r="P11" s="22">
        <f t="shared" si="0"/>
        <v>0</v>
      </c>
      <c r="Q11" s="22">
        <f t="shared" si="1"/>
        <v>0</v>
      </c>
      <c r="R11" s="22">
        <f t="shared" ref="R11:R40" si="5">IF(COUNTIFS(H11,"*移*",B11,"休"),1,0)</f>
        <v>0</v>
      </c>
      <c r="S11" s="21">
        <f t="shared" ref="S11:S40" si="6">IF(COUNTIFS(H11,"*出*",B11,"土")+COUNTIFS(H11,"*研*",B11,"土"),1,0)</f>
        <v>0</v>
      </c>
      <c r="T11" s="21">
        <f t="shared" ref="T11:T40" si="7">IF(COUNTIFS(H11,"*出*",B11,"日")+COUNTIFS(H11,"*研*",B11,"日"),1,0)</f>
        <v>0</v>
      </c>
      <c r="U11" s="21">
        <f t="shared" ref="U11:U40" si="8">IF(COUNTIFS(H11,"*出*",B11,"休")+COUNTIFS(H11,"*研*",B11,"休"),1,0)</f>
        <v>0</v>
      </c>
      <c r="V11" s="21">
        <f t="shared" ref="V11:V40" si="9">IF(COUNTIFS(H11,"*勤*",B11,"土"),1,0)</f>
        <v>0</v>
      </c>
      <c r="W11" s="21">
        <f t="shared" ref="W11:W40" si="10">IF(COUNTIFS(H11,"*勤*",B11,"日"),1,0)</f>
        <v>0</v>
      </c>
      <c r="X11" s="21">
        <f t="shared" ref="X11:X40" si="11">IF(COUNTIFS(H11,"*勤*",B11,"休"),1,0)</f>
        <v>0</v>
      </c>
      <c r="Y11" s="23">
        <f t="shared" ref="Y11:Y40" si="12">IF(COUNTIF(H11,"*休*")+COUNTIF(H11,"*免*")+COUNTIF(H11,"*移*"),1,0)</f>
        <v>0</v>
      </c>
      <c r="Z11" s="21">
        <f t="shared" ref="Z11:Z40" si="13">IF(COUNTIF(AA11,0)+COUNTIF(Y11,1),1,0)</f>
        <v>1</v>
      </c>
      <c r="AA11" s="21">
        <f t="shared" ref="AA11:AA39" si="14">IF(COUNTIFS(N11,1,O11,0)+COUNTIF(S11,1)+COUNTIF(T11,1)+COUNTIF(U11,1)+COUNTIF(V11,1)+COUNTIF(W11,1)+COUNTIF(X11,1),1,0)</f>
        <v>0</v>
      </c>
      <c r="AB11" s="24" t="s">
        <v>26</v>
      </c>
      <c r="AC11" s="25"/>
      <c r="AD11" s="24"/>
      <c r="AE11" s="99">
        <v>5</v>
      </c>
      <c r="AF11" s="99">
        <v>18</v>
      </c>
      <c r="AG11" s="99"/>
      <c r="AH11" s="105"/>
      <c r="AI11" s="105"/>
    </row>
    <row r="12" spans="1:35" ht="17.25" customHeight="1" x14ac:dyDescent="0.15">
      <c r="A12" s="28">
        <f t="shared" ref="A12:A37" si="15">A11+1</f>
        <v>46390</v>
      </c>
      <c r="B12" s="109" t="str">
        <f>IF(VLOOKUP(A12,休業日一覧!$1:$1048576,3,FALSE)&gt;="休","休",TEXT(A12,"aaa"))</f>
        <v>日</v>
      </c>
      <c r="C12" s="83"/>
      <c r="D12" s="29" t="s">
        <v>24</v>
      </c>
      <c r="E12" s="83"/>
      <c r="F12" s="83"/>
      <c r="G12" s="84" t="str">
        <f t="shared" si="2"/>
        <v/>
      </c>
      <c r="H12" s="85"/>
      <c r="I12" s="120"/>
      <c r="J12" s="121"/>
      <c r="K12" s="121"/>
      <c r="L12" s="122"/>
      <c r="M12" s="43"/>
      <c r="N12" s="21">
        <f t="shared" si="3"/>
        <v>0</v>
      </c>
      <c r="O12" s="22">
        <f t="shared" si="4"/>
        <v>0</v>
      </c>
      <c r="P12" s="22">
        <f t="shared" si="0"/>
        <v>0</v>
      </c>
      <c r="Q12" s="22">
        <f t="shared" si="1"/>
        <v>0</v>
      </c>
      <c r="R12" s="22">
        <f t="shared" si="5"/>
        <v>0</v>
      </c>
      <c r="S12" s="21">
        <f t="shared" si="6"/>
        <v>0</v>
      </c>
      <c r="T12" s="21">
        <f t="shared" si="7"/>
        <v>0</v>
      </c>
      <c r="U12" s="21">
        <f t="shared" si="8"/>
        <v>0</v>
      </c>
      <c r="V12" s="21">
        <f t="shared" si="9"/>
        <v>0</v>
      </c>
      <c r="W12" s="21">
        <f t="shared" si="10"/>
        <v>0</v>
      </c>
      <c r="X12" s="21">
        <f t="shared" si="11"/>
        <v>0</v>
      </c>
      <c r="Y12" s="23">
        <f t="shared" si="12"/>
        <v>0</v>
      </c>
      <c r="Z12" s="21">
        <f t="shared" si="13"/>
        <v>1</v>
      </c>
      <c r="AA12" s="21">
        <f t="shared" si="14"/>
        <v>0</v>
      </c>
      <c r="AB12" s="24" t="s">
        <v>27</v>
      </c>
      <c r="AC12" s="25"/>
      <c r="AD12" s="24"/>
      <c r="AE12" s="99">
        <v>6</v>
      </c>
      <c r="AF12" s="99">
        <v>22</v>
      </c>
      <c r="AG12" s="99"/>
      <c r="AH12" s="105"/>
      <c r="AI12" s="105"/>
    </row>
    <row r="13" spans="1:35" ht="17.25" customHeight="1" x14ac:dyDescent="0.15">
      <c r="A13" s="28">
        <f t="shared" si="15"/>
        <v>46391</v>
      </c>
      <c r="B13" s="109" t="str">
        <f>IF(VLOOKUP(A13,休業日一覧!$1:$1048576,3,FALSE)&gt;="休","休",TEXT(A13,"aaa"))</f>
        <v>月</v>
      </c>
      <c r="C13" s="83"/>
      <c r="D13" s="29" t="s">
        <v>24</v>
      </c>
      <c r="E13" s="83"/>
      <c r="F13" s="83"/>
      <c r="G13" s="84" t="str">
        <f t="shared" si="2"/>
        <v/>
      </c>
      <c r="H13" s="85"/>
      <c r="I13" s="120"/>
      <c r="J13" s="121"/>
      <c r="K13" s="121"/>
      <c r="L13" s="122"/>
      <c r="M13" s="43"/>
      <c r="N13" s="21">
        <f t="shared" si="3"/>
        <v>1</v>
      </c>
      <c r="O13" s="22">
        <f t="shared" si="4"/>
        <v>0</v>
      </c>
      <c r="P13" s="22">
        <f t="shared" si="0"/>
        <v>0</v>
      </c>
      <c r="Q13" s="22">
        <f t="shared" si="1"/>
        <v>0</v>
      </c>
      <c r="R13" s="22">
        <f t="shared" si="5"/>
        <v>0</v>
      </c>
      <c r="S13" s="21">
        <f t="shared" si="6"/>
        <v>0</v>
      </c>
      <c r="T13" s="21">
        <f t="shared" si="7"/>
        <v>0</v>
      </c>
      <c r="U13" s="21">
        <f t="shared" si="8"/>
        <v>0</v>
      </c>
      <c r="V13" s="21">
        <f t="shared" si="9"/>
        <v>0</v>
      </c>
      <c r="W13" s="21">
        <f t="shared" si="10"/>
        <v>0</v>
      </c>
      <c r="X13" s="21">
        <f t="shared" si="11"/>
        <v>0</v>
      </c>
      <c r="Y13" s="23">
        <f t="shared" si="12"/>
        <v>0</v>
      </c>
      <c r="Z13" s="21">
        <f t="shared" si="13"/>
        <v>0</v>
      </c>
      <c r="AA13" s="21">
        <f t="shared" si="14"/>
        <v>1</v>
      </c>
      <c r="AB13" s="24" t="s">
        <v>28</v>
      </c>
      <c r="AC13" s="25"/>
      <c r="AD13" s="24"/>
      <c r="AE13" s="99">
        <v>7</v>
      </c>
      <c r="AF13" s="99">
        <v>21</v>
      </c>
      <c r="AG13" s="99"/>
      <c r="AH13" s="105"/>
      <c r="AI13" s="105"/>
    </row>
    <row r="14" spans="1:35" ht="17.25" customHeight="1" x14ac:dyDescent="0.15">
      <c r="A14" s="28">
        <f t="shared" si="15"/>
        <v>46392</v>
      </c>
      <c r="B14" s="109" t="str">
        <f>IF(VLOOKUP(A14,休業日一覧!$1:$1048576,3,FALSE)&gt;="休","休",TEXT(A14,"aaa"))</f>
        <v>火</v>
      </c>
      <c r="C14" s="83"/>
      <c r="D14" s="29" t="s">
        <v>24</v>
      </c>
      <c r="E14" s="83"/>
      <c r="F14" s="83"/>
      <c r="G14" s="84" t="str">
        <f t="shared" si="2"/>
        <v/>
      </c>
      <c r="H14" s="85"/>
      <c r="I14" s="120"/>
      <c r="J14" s="121"/>
      <c r="K14" s="121"/>
      <c r="L14" s="122"/>
      <c r="M14" s="43"/>
      <c r="N14" s="21">
        <f t="shared" si="3"/>
        <v>1</v>
      </c>
      <c r="O14" s="22">
        <f t="shared" si="4"/>
        <v>0</v>
      </c>
      <c r="P14" s="22">
        <f t="shared" si="0"/>
        <v>0</v>
      </c>
      <c r="Q14" s="22">
        <f t="shared" si="1"/>
        <v>0</v>
      </c>
      <c r="R14" s="22">
        <f t="shared" si="5"/>
        <v>0</v>
      </c>
      <c r="S14" s="21">
        <f t="shared" si="6"/>
        <v>0</v>
      </c>
      <c r="T14" s="21">
        <f t="shared" si="7"/>
        <v>0</v>
      </c>
      <c r="U14" s="21">
        <f t="shared" si="8"/>
        <v>0</v>
      </c>
      <c r="V14" s="21">
        <f t="shared" si="9"/>
        <v>0</v>
      </c>
      <c r="W14" s="21">
        <f t="shared" si="10"/>
        <v>0</v>
      </c>
      <c r="X14" s="21">
        <f t="shared" si="11"/>
        <v>0</v>
      </c>
      <c r="Y14" s="23">
        <f t="shared" si="12"/>
        <v>0</v>
      </c>
      <c r="Z14" s="21">
        <f t="shared" si="13"/>
        <v>0</v>
      </c>
      <c r="AA14" s="21">
        <f t="shared" si="14"/>
        <v>1</v>
      </c>
      <c r="AB14" s="24" t="s">
        <v>22</v>
      </c>
      <c r="AC14" s="25"/>
      <c r="AD14" s="24"/>
      <c r="AE14" s="99">
        <v>8</v>
      </c>
      <c r="AF14" s="99">
        <v>20</v>
      </c>
      <c r="AG14" s="99"/>
      <c r="AH14" s="105"/>
      <c r="AI14" s="105"/>
    </row>
    <row r="15" spans="1:35" ht="17.25" customHeight="1" x14ac:dyDescent="0.15">
      <c r="A15" s="28">
        <f t="shared" si="15"/>
        <v>46393</v>
      </c>
      <c r="B15" s="109" t="str">
        <f>IF(VLOOKUP(A15,休業日一覧!$1:$1048576,3,FALSE)&gt;="休","休",TEXT(A15,"aaa"))</f>
        <v>水</v>
      </c>
      <c r="C15" s="83"/>
      <c r="D15" s="29" t="s">
        <v>24</v>
      </c>
      <c r="E15" s="83"/>
      <c r="F15" s="83"/>
      <c r="G15" s="84" t="str">
        <f t="shared" si="2"/>
        <v/>
      </c>
      <c r="H15" s="85"/>
      <c r="I15" s="120"/>
      <c r="J15" s="121"/>
      <c r="K15" s="121"/>
      <c r="L15" s="122"/>
      <c r="M15" s="43"/>
      <c r="N15" s="21">
        <f t="shared" si="3"/>
        <v>1</v>
      </c>
      <c r="O15" s="22">
        <f>IF(COUNTIF(H15,"*休日*"),1,0)</f>
        <v>0</v>
      </c>
      <c r="P15" s="22">
        <f t="shared" si="0"/>
        <v>0</v>
      </c>
      <c r="Q15" s="22">
        <f t="shared" si="1"/>
        <v>0</v>
      </c>
      <c r="R15" s="22">
        <f t="shared" si="5"/>
        <v>0</v>
      </c>
      <c r="S15" s="21">
        <f t="shared" si="6"/>
        <v>0</v>
      </c>
      <c r="T15" s="21">
        <f t="shared" si="7"/>
        <v>0</v>
      </c>
      <c r="U15" s="21">
        <f t="shared" si="8"/>
        <v>0</v>
      </c>
      <c r="V15" s="21">
        <f t="shared" si="9"/>
        <v>0</v>
      </c>
      <c r="W15" s="21">
        <f t="shared" si="10"/>
        <v>0</v>
      </c>
      <c r="X15" s="21">
        <f t="shared" si="11"/>
        <v>0</v>
      </c>
      <c r="Y15" s="23">
        <f t="shared" si="12"/>
        <v>0</v>
      </c>
      <c r="Z15" s="21">
        <f t="shared" si="13"/>
        <v>0</v>
      </c>
      <c r="AA15" s="21">
        <f t="shared" si="14"/>
        <v>1</v>
      </c>
      <c r="AB15" s="24" t="s">
        <v>15</v>
      </c>
      <c r="AC15" s="25"/>
      <c r="AD15" s="24"/>
      <c r="AE15" s="99">
        <v>9</v>
      </c>
      <c r="AF15" s="99">
        <v>20</v>
      </c>
      <c r="AG15" s="99"/>
      <c r="AH15" s="105"/>
      <c r="AI15" s="105"/>
    </row>
    <row r="16" spans="1:35" ht="17.25" customHeight="1" x14ac:dyDescent="0.15">
      <c r="A16" s="28">
        <f t="shared" si="15"/>
        <v>46394</v>
      </c>
      <c r="B16" s="109" t="str">
        <f>IF(VLOOKUP(A16,休業日一覧!$1:$1048576,3,FALSE)&gt;="休","休",TEXT(A16,"aaa"))</f>
        <v>木</v>
      </c>
      <c r="C16" s="83"/>
      <c r="D16" s="29" t="s">
        <v>24</v>
      </c>
      <c r="E16" s="83"/>
      <c r="F16" s="83"/>
      <c r="G16" s="84" t="str">
        <f t="shared" si="2"/>
        <v/>
      </c>
      <c r="H16" s="85"/>
      <c r="I16" s="120" t="s">
        <v>127</v>
      </c>
      <c r="J16" s="121"/>
      <c r="K16" s="121"/>
      <c r="L16" s="122"/>
      <c r="M16" s="43"/>
      <c r="N16" s="21">
        <f t="shared" si="3"/>
        <v>1</v>
      </c>
      <c r="O16" s="22">
        <f t="shared" si="4"/>
        <v>0</v>
      </c>
      <c r="P16" s="22">
        <f t="shared" si="0"/>
        <v>0</v>
      </c>
      <c r="Q16" s="22">
        <f t="shared" si="1"/>
        <v>0</v>
      </c>
      <c r="R16" s="22">
        <f t="shared" si="5"/>
        <v>0</v>
      </c>
      <c r="S16" s="21">
        <f t="shared" si="6"/>
        <v>0</v>
      </c>
      <c r="T16" s="21">
        <f t="shared" si="7"/>
        <v>0</v>
      </c>
      <c r="U16" s="21">
        <f t="shared" si="8"/>
        <v>0</v>
      </c>
      <c r="V16" s="21">
        <f t="shared" si="9"/>
        <v>0</v>
      </c>
      <c r="W16" s="21">
        <f t="shared" si="10"/>
        <v>0</v>
      </c>
      <c r="X16" s="21">
        <f t="shared" si="11"/>
        <v>0</v>
      </c>
      <c r="Y16" s="23">
        <f t="shared" si="12"/>
        <v>0</v>
      </c>
      <c r="Z16" s="21">
        <f t="shared" si="13"/>
        <v>0</v>
      </c>
      <c r="AA16" s="21">
        <f t="shared" si="14"/>
        <v>1</v>
      </c>
      <c r="AB16" s="24" t="s">
        <v>29</v>
      </c>
      <c r="AC16" s="25"/>
      <c r="AD16" s="24"/>
      <c r="AE16" s="99">
        <v>10</v>
      </c>
      <c r="AF16" s="99">
        <v>22</v>
      </c>
      <c r="AG16" s="99"/>
      <c r="AH16" s="105"/>
      <c r="AI16" s="105"/>
    </row>
    <row r="17" spans="1:35" ht="17.25" customHeight="1" x14ac:dyDescent="0.15">
      <c r="A17" s="28">
        <f t="shared" si="15"/>
        <v>46395</v>
      </c>
      <c r="B17" s="109" t="str">
        <f>IF(VLOOKUP(A17,休業日一覧!$1:$1048576,3,FALSE)&gt;="休","休",TEXT(A17,"aaa"))</f>
        <v>金</v>
      </c>
      <c r="C17" s="83"/>
      <c r="D17" s="29" t="s">
        <v>24</v>
      </c>
      <c r="E17" s="83"/>
      <c r="F17" s="83"/>
      <c r="G17" s="84" t="str">
        <f t="shared" si="2"/>
        <v/>
      </c>
      <c r="H17" s="85"/>
      <c r="I17" s="120"/>
      <c r="J17" s="121"/>
      <c r="K17" s="121"/>
      <c r="L17" s="122"/>
      <c r="M17" s="43"/>
      <c r="N17" s="21">
        <f t="shared" si="3"/>
        <v>1</v>
      </c>
      <c r="O17" s="22">
        <f t="shared" si="4"/>
        <v>0</v>
      </c>
      <c r="P17" s="22">
        <f t="shared" si="0"/>
        <v>0</v>
      </c>
      <c r="Q17" s="22">
        <f t="shared" si="1"/>
        <v>0</v>
      </c>
      <c r="R17" s="22">
        <f t="shared" si="5"/>
        <v>0</v>
      </c>
      <c r="S17" s="21">
        <f t="shared" si="6"/>
        <v>0</v>
      </c>
      <c r="T17" s="21">
        <f t="shared" si="7"/>
        <v>0</v>
      </c>
      <c r="U17" s="21">
        <f t="shared" si="8"/>
        <v>0</v>
      </c>
      <c r="V17" s="21">
        <f t="shared" si="9"/>
        <v>0</v>
      </c>
      <c r="W17" s="21">
        <f t="shared" si="10"/>
        <v>0</v>
      </c>
      <c r="X17" s="21">
        <f t="shared" si="11"/>
        <v>0</v>
      </c>
      <c r="Y17" s="23">
        <f t="shared" si="12"/>
        <v>0</v>
      </c>
      <c r="Z17" s="21">
        <f t="shared" si="13"/>
        <v>0</v>
      </c>
      <c r="AA17" s="21">
        <f t="shared" si="14"/>
        <v>1</v>
      </c>
      <c r="AB17" s="24" t="s">
        <v>82</v>
      </c>
      <c r="AC17" s="25"/>
      <c r="AD17" s="24"/>
      <c r="AE17" s="99">
        <v>11</v>
      </c>
      <c r="AF17" s="99">
        <v>19</v>
      </c>
      <c r="AG17" s="99"/>
      <c r="AH17" s="105"/>
      <c r="AI17" s="105"/>
    </row>
    <row r="18" spans="1:35" ht="17.25" customHeight="1" x14ac:dyDescent="0.15">
      <c r="A18" s="28">
        <f t="shared" si="15"/>
        <v>46396</v>
      </c>
      <c r="B18" s="109" t="str">
        <f>IF(VLOOKUP(A18,休業日一覧!$1:$1048576,3,FALSE)&gt;="休","休",TEXT(A18,"aaa"))</f>
        <v>土</v>
      </c>
      <c r="C18" s="83"/>
      <c r="D18" s="29" t="s">
        <v>24</v>
      </c>
      <c r="E18" s="83"/>
      <c r="F18" s="83"/>
      <c r="G18" s="84" t="str">
        <f t="shared" si="2"/>
        <v/>
      </c>
      <c r="H18" s="85"/>
      <c r="I18" s="120"/>
      <c r="J18" s="121"/>
      <c r="K18" s="121"/>
      <c r="L18" s="122"/>
      <c r="M18" s="43"/>
      <c r="N18" s="21">
        <f t="shared" si="3"/>
        <v>0</v>
      </c>
      <c r="O18" s="22">
        <f t="shared" si="4"/>
        <v>0</v>
      </c>
      <c r="P18" s="22">
        <f t="shared" si="0"/>
        <v>0</v>
      </c>
      <c r="Q18" s="22">
        <f t="shared" si="1"/>
        <v>0</v>
      </c>
      <c r="R18" s="22">
        <f t="shared" si="5"/>
        <v>0</v>
      </c>
      <c r="S18" s="21">
        <f t="shared" si="6"/>
        <v>0</v>
      </c>
      <c r="T18" s="21">
        <f t="shared" si="7"/>
        <v>0</v>
      </c>
      <c r="U18" s="21">
        <f t="shared" si="8"/>
        <v>0</v>
      </c>
      <c r="V18" s="21">
        <f t="shared" si="9"/>
        <v>0</v>
      </c>
      <c r="W18" s="21">
        <f t="shared" si="10"/>
        <v>0</v>
      </c>
      <c r="X18" s="21">
        <f t="shared" si="11"/>
        <v>0</v>
      </c>
      <c r="Y18" s="23">
        <f t="shared" si="12"/>
        <v>0</v>
      </c>
      <c r="Z18" s="21">
        <f t="shared" si="13"/>
        <v>1</v>
      </c>
      <c r="AA18" s="21">
        <f t="shared" si="14"/>
        <v>0</v>
      </c>
      <c r="AB18" s="24"/>
      <c r="AC18" s="25"/>
      <c r="AD18" s="24"/>
      <c r="AE18" s="99">
        <v>12</v>
      </c>
      <c r="AF18" s="99">
        <v>20</v>
      </c>
      <c r="AG18" s="99"/>
      <c r="AH18" s="105"/>
      <c r="AI18" s="105"/>
    </row>
    <row r="19" spans="1:35" ht="17.25" customHeight="1" x14ac:dyDescent="0.15">
      <c r="A19" s="28">
        <f t="shared" si="15"/>
        <v>46397</v>
      </c>
      <c r="B19" s="109" t="str">
        <f>IF(VLOOKUP(A19,休業日一覧!$1:$1048576,3,FALSE)&gt;="休","休",TEXT(A19,"aaa"))</f>
        <v>日</v>
      </c>
      <c r="C19" s="83"/>
      <c r="D19" s="29" t="s">
        <v>24</v>
      </c>
      <c r="E19" s="83"/>
      <c r="F19" s="83"/>
      <c r="G19" s="84" t="str">
        <f t="shared" si="2"/>
        <v/>
      </c>
      <c r="H19" s="85"/>
      <c r="I19" s="120"/>
      <c r="J19" s="121"/>
      <c r="K19" s="121"/>
      <c r="L19" s="122"/>
      <c r="M19" s="43"/>
      <c r="N19" s="21">
        <f t="shared" si="3"/>
        <v>0</v>
      </c>
      <c r="O19" s="22">
        <f t="shared" si="4"/>
        <v>0</v>
      </c>
      <c r="P19" s="22">
        <f t="shared" si="0"/>
        <v>0</v>
      </c>
      <c r="Q19" s="22">
        <f t="shared" si="1"/>
        <v>0</v>
      </c>
      <c r="R19" s="22">
        <f t="shared" si="5"/>
        <v>0</v>
      </c>
      <c r="S19" s="21">
        <f t="shared" si="6"/>
        <v>0</v>
      </c>
      <c r="T19" s="21">
        <f t="shared" si="7"/>
        <v>0</v>
      </c>
      <c r="U19" s="21">
        <f t="shared" si="8"/>
        <v>0</v>
      </c>
      <c r="V19" s="21">
        <f t="shared" si="9"/>
        <v>0</v>
      </c>
      <c r="W19" s="21">
        <f t="shared" si="10"/>
        <v>0</v>
      </c>
      <c r="X19" s="21">
        <f t="shared" si="11"/>
        <v>0</v>
      </c>
      <c r="Y19" s="23">
        <f t="shared" si="12"/>
        <v>0</v>
      </c>
      <c r="Z19" s="21">
        <f t="shared" si="13"/>
        <v>1</v>
      </c>
      <c r="AA19" s="21">
        <f t="shared" si="14"/>
        <v>0</v>
      </c>
      <c r="AB19" s="24"/>
      <c r="AC19" s="25"/>
      <c r="AD19" s="24"/>
      <c r="AE19" s="99">
        <v>1</v>
      </c>
      <c r="AF19" s="99">
        <v>19</v>
      </c>
      <c r="AG19" s="99"/>
      <c r="AH19" s="105"/>
      <c r="AI19" s="105"/>
    </row>
    <row r="20" spans="1:35" ht="17.25" customHeight="1" x14ac:dyDescent="0.15">
      <c r="A20" s="28">
        <f t="shared" si="15"/>
        <v>46398</v>
      </c>
      <c r="B20" s="109" t="str">
        <f>IF(VLOOKUP(A20,休業日一覧!$1:$1048576,3,FALSE)&gt;="休","休",TEXT(A20,"aaa"))</f>
        <v>休</v>
      </c>
      <c r="C20" s="83"/>
      <c r="D20" s="29" t="s">
        <v>24</v>
      </c>
      <c r="E20" s="83"/>
      <c r="F20" s="83"/>
      <c r="G20" s="84" t="str">
        <f t="shared" si="2"/>
        <v/>
      </c>
      <c r="H20" s="85"/>
      <c r="I20" s="123"/>
      <c r="J20" s="124"/>
      <c r="K20" s="124"/>
      <c r="L20" s="125"/>
      <c r="M20" s="43"/>
      <c r="N20" s="21">
        <f t="shared" si="3"/>
        <v>0</v>
      </c>
      <c r="O20" s="22">
        <f t="shared" si="4"/>
        <v>0</v>
      </c>
      <c r="P20" s="22">
        <f t="shared" si="0"/>
        <v>0</v>
      </c>
      <c r="Q20" s="22">
        <f t="shared" si="1"/>
        <v>0</v>
      </c>
      <c r="R20" s="22">
        <f t="shared" si="5"/>
        <v>0</v>
      </c>
      <c r="S20" s="21">
        <f t="shared" si="6"/>
        <v>0</v>
      </c>
      <c r="T20" s="21">
        <f t="shared" si="7"/>
        <v>0</v>
      </c>
      <c r="U20" s="21">
        <f t="shared" si="8"/>
        <v>0</v>
      </c>
      <c r="V20" s="21">
        <f t="shared" si="9"/>
        <v>0</v>
      </c>
      <c r="W20" s="21">
        <f t="shared" si="10"/>
        <v>0</v>
      </c>
      <c r="X20" s="21">
        <f t="shared" si="11"/>
        <v>0</v>
      </c>
      <c r="Y20" s="23">
        <f t="shared" si="12"/>
        <v>0</v>
      </c>
      <c r="Z20" s="21">
        <f t="shared" si="13"/>
        <v>1</v>
      </c>
      <c r="AA20" s="21">
        <f t="shared" si="14"/>
        <v>0</v>
      </c>
      <c r="AB20" s="24"/>
      <c r="AC20" s="25"/>
      <c r="AD20" s="24"/>
      <c r="AE20" s="99">
        <v>2</v>
      </c>
      <c r="AF20" s="99">
        <v>18</v>
      </c>
      <c r="AG20" s="99"/>
      <c r="AH20" s="105"/>
      <c r="AI20" s="105"/>
    </row>
    <row r="21" spans="1:35" ht="17.25" customHeight="1" x14ac:dyDescent="0.15">
      <c r="A21" s="28">
        <f t="shared" si="15"/>
        <v>46399</v>
      </c>
      <c r="B21" s="109" t="str">
        <f>IF(VLOOKUP(A21,休業日一覧!$1:$1048576,3,FALSE)&gt;="休","休",TEXT(A21,"aaa"))</f>
        <v>火</v>
      </c>
      <c r="C21" s="83"/>
      <c r="D21" s="29" t="s">
        <v>24</v>
      </c>
      <c r="E21" s="83"/>
      <c r="F21" s="83"/>
      <c r="G21" s="84" t="str">
        <f t="shared" si="2"/>
        <v/>
      </c>
      <c r="H21" s="85"/>
      <c r="I21" s="126"/>
      <c r="J21" s="127"/>
      <c r="K21" s="127"/>
      <c r="L21" s="128"/>
      <c r="M21" s="43"/>
      <c r="N21" s="21">
        <f t="shared" si="3"/>
        <v>1</v>
      </c>
      <c r="O21" s="22">
        <f t="shared" si="4"/>
        <v>0</v>
      </c>
      <c r="P21" s="22">
        <f t="shared" si="0"/>
        <v>0</v>
      </c>
      <c r="Q21" s="22">
        <f t="shared" si="1"/>
        <v>0</v>
      </c>
      <c r="R21" s="22">
        <f t="shared" si="5"/>
        <v>0</v>
      </c>
      <c r="S21" s="21">
        <f t="shared" si="6"/>
        <v>0</v>
      </c>
      <c r="T21" s="21">
        <f t="shared" si="7"/>
        <v>0</v>
      </c>
      <c r="U21" s="21">
        <f t="shared" si="8"/>
        <v>0</v>
      </c>
      <c r="V21" s="21">
        <f t="shared" si="9"/>
        <v>0</v>
      </c>
      <c r="W21" s="21">
        <f t="shared" si="10"/>
        <v>0</v>
      </c>
      <c r="X21" s="21">
        <f t="shared" si="11"/>
        <v>0</v>
      </c>
      <c r="Y21" s="23">
        <f t="shared" si="12"/>
        <v>0</v>
      </c>
      <c r="Z21" s="21">
        <f t="shared" si="13"/>
        <v>0</v>
      </c>
      <c r="AA21" s="21">
        <f t="shared" si="14"/>
        <v>1</v>
      </c>
      <c r="AB21" s="24"/>
      <c r="AC21" s="25"/>
      <c r="AD21" s="24"/>
      <c r="AE21" s="99">
        <v>3</v>
      </c>
      <c r="AF21" s="99">
        <v>23</v>
      </c>
      <c r="AG21" s="99"/>
      <c r="AH21" s="105"/>
      <c r="AI21" s="105"/>
    </row>
    <row r="22" spans="1:35" ht="17.25" customHeight="1" x14ac:dyDescent="0.15">
      <c r="A22" s="28">
        <f t="shared" si="15"/>
        <v>46400</v>
      </c>
      <c r="B22" s="109" t="str">
        <f>IF(VLOOKUP(A22,休業日一覧!$1:$1048576,3,FALSE)&gt;="休","休",TEXT(A22,"aaa"))</f>
        <v>水</v>
      </c>
      <c r="C22" s="83"/>
      <c r="D22" s="29" t="s">
        <v>24</v>
      </c>
      <c r="E22" s="83"/>
      <c r="F22" s="83"/>
      <c r="G22" s="84" t="str">
        <f t="shared" si="2"/>
        <v/>
      </c>
      <c r="H22" s="85"/>
      <c r="I22" s="126"/>
      <c r="J22" s="127"/>
      <c r="K22" s="127"/>
      <c r="L22" s="128"/>
      <c r="M22" s="43"/>
      <c r="N22" s="21">
        <f t="shared" si="3"/>
        <v>1</v>
      </c>
      <c r="O22" s="22">
        <f t="shared" si="4"/>
        <v>0</v>
      </c>
      <c r="P22" s="22">
        <f t="shared" si="0"/>
        <v>0</v>
      </c>
      <c r="Q22" s="22">
        <f t="shared" si="1"/>
        <v>0</v>
      </c>
      <c r="R22" s="22">
        <f t="shared" si="5"/>
        <v>0</v>
      </c>
      <c r="S22" s="21">
        <f t="shared" si="6"/>
        <v>0</v>
      </c>
      <c r="T22" s="21">
        <f t="shared" si="7"/>
        <v>0</v>
      </c>
      <c r="U22" s="21">
        <f t="shared" si="8"/>
        <v>0</v>
      </c>
      <c r="V22" s="21">
        <f t="shared" si="9"/>
        <v>0</v>
      </c>
      <c r="W22" s="21">
        <f t="shared" si="10"/>
        <v>0</v>
      </c>
      <c r="X22" s="21">
        <f t="shared" si="11"/>
        <v>0</v>
      </c>
      <c r="Y22" s="23">
        <f t="shared" si="12"/>
        <v>0</v>
      </c>
      <c r="Z22" s="21">
        <f t="shared" si="13"/>
        <v>0</v>
      </c>
      <c r="AA22" s="21">
        <f t="shared" si="14"/>
        <v>1</v>
      </c>
      <c r="AB22" s="24"/>
      <c r="AC22" s="25"/>
      <c r="AD22" s="52"/>
      <c r="AE22" s="99"/>
      <c r="AF22" s="99"/>
      <c r="AG22" s="99"/>
      <c r="AH22" s="105"/>
      <c r="AI22" s="105"/>
    </row>
    <row r="23" spans="1:35" ht="17.25" customHeight="1" x14ac:dyDescent="0.15">
      <c r="A23" s="28">
        <f t="shared" si="15"/>
        <v>46401</v>
      </c>
      <c r="B23" s="109" t="str">
        <f>IF(VLOOKUP(A23,休業日一覧!$1:$1048576,3,FALSE)&gt;="休","休",TEXT(A23,"aaa"))</f>
        <v>木</v>
      </c>
      <c r="C23" s="83"/>
      <c r="D23" s="29" t="s">
        <v>24</v>
      </c>
      <c r="E23" s="83"/>
      <c r="F23" s="83"/>
      <c r="G23" s="84" t="str">
        <f t="shared" si="2"/>
        <v/>
      </c>
      <c r="H23" s="85"/>
      <c r="I23" s="126"/>
      <c r="J23" s="127"/>
      <c r="K23" s="127"/>
      <c r="L23" s="128"/>
      <c r="M23" s="43"/>
      <c r="N23" s="21">
        <f t="shared" si="3"/>
        <v>1</v>
      </c>
      <c r="O23" s="22">
        <f t="shared" si="4"/>
        <v>0</v>
      </c>
      <c r="P23" s="22">
        <f t="shared" si="0"/>
        <v>0</v>
      </c>
      <c r="Q23" s="22">
        <f t="shared" si="1"/>
        <v>0</v>
      </c>
      <c r="R23" s="22">
        <f t="shared" si="5"/>
        <v>0</v>
      </c>
      <c r="S23" s="21">
        <f t="shared" si="6"/>
        <v>0</v>
      </c>
      <c r="T23" s="21">
        <f t="shared" si="7"/>
        <v>0</v>
      </c>
      <c r="U23" s="21">
        <f t="shared" si="8"/>
        <v>0</v>
      </c>
      <c r="V23" s="21">
        <f t="shared" si="9"/>
        <v>0</v>
      </c>
      <c r="W23" s="21">
        <f t="shared" si="10"/>
        <v>0</v>
      </c>
      <c r="X23" s="21">
        <f t="shared" si="11"/>
        <v>0</v>
      </c>
      <c r="Y23" s="23">
        <f t="shared" si="12"/>
        <v>0</v>
      </c>
      <c r="Z23" s="21">
        <f t="shared" si="13"/>
        <v>0</v>
      </c>
      <c r="AA23" s="21">
        <f t="shared" si="14"/>
        <v>1</v>
      </c>
      <c r="AB23" s="24"/>
      <c r="AC23" s="25"/>
      <c r="AD23" s="52"/>
      <c r="AE23" s="106"/>
      <c r="AF23" s="105"/>
      <c r="AG23" s="88"/>
      <c r="AH23" s="105"/>
      <c r="AI23" s="105"/>
    </row>
    <row r="24" spans="1:35" ht="17.25" customHeight="1" x14ac:dyDescent="0.15">
      <c r="A24" s="28">
        <f t="shared" si="15"/>
        <v>46402</v>
      </c>
      <c r="B24" s="109" t="str">
        <f>IF(VLOOKUP(A24,休業日一覧!$1:$1048576,3,FALSE)&gt;="休","休",TEXT(A24,"aaa"))</f>
        <v>金</v>
      </c>
      <c r="C24" s="83"/>
      <c r="D24" s="29" t="s">
        <v>24</v>
      </c>
      <c r="E24" s="83"/>
      <c r="F24" s="83"/>
      <c r="G24" s="84" t="str">
        <f t="shared" si="2"/>
        <v/>
      </c>
      <c r="H24" s="85"/>
      <c r="I24" s="126"/>
      <c r="J24" s="127"/>
      <c r="K24" s="127"/>
      <c r="L24" s="128"/>
      <c r="M24" s="43"/>
      <c r="N24" s="21">
        <f t="shared" si="3"/>
        <v>1</v>
      </c>
      <c r="O24" s="22">
        <f t="shared" si="4"/>
        <v>0</v>
      </c>
      <c r="P24" s="22">
        <f t="shared" si="0"/>
        <v>0</v>
      </c>
      <c r="Q24" s="22">
        <f t="shared" si="1"/>
        <v>0</v>
      </c>
      <c r="R24" s="22">
        <f t="shared" si="5"/>
        <v>0</v>
      </c>
      <c r="S24" s="21">
        <f t="shared" si="6"/>
        <v>0</v>
      </c>
      <c r="T24" s="21">
        <f t="shared" si="7"/>
        <v>0</v>
      </c>
      <c r="U24" s="21">
        <f t="shared" si="8"/>
        <v>0</v>
      </c>
      <c r="V24" s="21">
        <f t="shared" si="9"/>
        <v>0</v>
      </c>
      <c r="W24" s="21">
        <f t="shared" si="10"/>
        <v>0</v>
      </c>
      <c r="X24" s="21">
        <f t="shared" si="11"/>
        <v>0</v>
      </c>
      <c r="Y24" s="23">
        <f t="shared" si="12"/>
        <v>0</v>
      </c>
      <c r="Z24" s="21">
        <f t="shared" si="13"/>
        <v>0</v>
      </c>
      <c r="AA24" s="21">
        <f t="shared" si="14"/>
        <v>1</v>
      </c>
      <c r="AB24" s="24"/>
      <c r="AC24" s="25"/>
      <c r="AD24" s="53"/>
      <c r="AE24" s="106"/>
      <c r="AF24" s="105"/>
      <c r="AG24" s="88"/>
      <c r="AH24" s="105"/>
      <c r="AI24" s="105"/>
    </row>
    <row r="25" spans="1:35" ht="17.25" customHeight="1" x14ac:dyDescent="0.15">
      <c r="A25" s="28">
        <f t="shared" si="15"/>
        <v>46403</v>
      </c>
      <c r="B25" s="109" t="str">
        <f>IF(VLOOKUP(A25,休業日一覧!$1:$1048576,3,FALSE)&gt;="休","休",TEXT(A25,"aaa"))</f>
        <v>土</v>
      </c>
      <c r="C25" s="83"/>
      <c r="D25" s="29" t="s">
        <v>24</v>
      </c>
      <c r="E25" s="83"/>
      <c r="F25" s="83"/>
      <c r="G25" s="84" t="str">
        <f t="shared" si="2"/>
        <v/>
      </c>
      <c r="H25" s="85"/>
      <c r="I25" s="126"/>
      <c r="J25" s="127"/>
      <c r="K25" s="127"/>
      <c r="L25" s="128"/>
      <c r="M25" s="43"/>
      <c r="N25" s="21">
        <f t="shared" si="3"/>
        <v>0</v>
      </c>
      <c r="O25" s="22">
        <f t="shared" si="4"/>
        <v>0</v>
      </c>
      <c r="P25" s="22">
        <f t="shared" si="0"/>
        <v>0</v>
      </c>
      <c r="Q25" s="22">
        <f t="shared" si="1"/>
        <v>0</v>
      </c>
      <c r="R25" s="22">
        <f t="shared" si="5"/>
        <v>0</v>
      </c>
      <c r="S25" s="21">
        <f t="shared" si="6"/>
        <v>0</v>
      </c>
      <c r="T25" s="21">
        <f t="shared" si="7"/>
        <v>0</v>
      </c>
      <c r="U25" s="21">
        <f t="shared" si="8"/>
        <v>0</v>
      </c>
      <c r="V25" s="21">
        <f t="shared" si="9"/>
        <v>0</v>
      </c>
      <c r="W25" s="21">
        <f t="shared" si="10"/>
        <v>0</v>
      </c>
      <c r="X25" s="21">
        <f t="shared" si="11"/>
        <v>0</v>
      </c>
      <c r="Y25" s="23">
        <f t="shared" si="12"/>
        <v>0</v>
      </c>
      <c r="Z25" s="21">
        <f t="shared" si="13"/>
        <v>1</v>
      </c>
      <c r="AA25" s="21">
        <f t="shared" si="14"/>
        <v>0</v>
      </c>
      <c r="AB25" s="24"/>
      <c r="AC25" s="25"/>
      <c r="AD25" s="52"/>
      <c r="AE25" s="106"/>
      <c r="AF25" s="105"/>
      <c r="AG25" s="88"/>
      <c r="AH25" s="105"/>
      <c r="AI25" s="105"/>
    </row>
    <row r="26" spans="1:35" ht="17.25" customHeight="1" x14ac:dyDescent="0.15">
      <c r="A26" s="28">
        <f t="shared" si="15"/>
        <v>46404</v>
      </c>
      <c r="B26" s="109" t="str">
        <f>IF(VLOOKUP(A26,休業日一覧!$1:$1048576,3,FALSE)&gt;="休","休",TEXT(A26,"aaa"))</f>
        <v>日</v>
      </c>
      <c r="C26" s="83"/>
      <c r="D26" s="29" t="s">
        <v>24</v>
      </c>
      <c r="E26" s="83"/>
      <c r="F26" s="83"/>
      <c r="G26" s="84" t="str">
        <f t="shared" si="2"/>
        <v/>
      </c>
      <c r="H26" s="85"/>
      <c r="I26" s="126"/>
      <c r="J26" s="127"/>
      <c r="K26" s="127"/>
      <c r="L26" s="128"/>
      <c r="M26" s="43"/>
      <c r="N26" s="21">
        <f t="shared" si="3"/>
        <v>0</v>
      </c>
      <c r="O26" s="22">
        <f t="shared" si="4"/>
        <v>0</v>
      </c>
      <c r="P26" s="22">
        <f t="shared" si="0"/>
        <v>0</v>
      </c>
      <c r="Q26" s="22">
        <f t="shared" si="1"/>
        <v>0</v>
      </c>
      <c r="R26" s="22">
        <f t="shared" si="5"/>
        <v>0</v>
      </c>
      <c r="S26" s="21">
        <f t="shared" si="6"/>
        <v>0</v>
      </c>
      <c r="T26" s="21">
        <f t="shared" si="7"/>
        <v>0</v>
      </c>
      <c r="U26" s="21">
        <f t="shared" si="8"/>
        <v>0</v>
      </c>
      <c r="V26" s="21">
        <f t="shared" si="9"/>
        <v>0</v>
      </c>
      <c r="W26" s="21">
        <f t="shared" si="10"/>
        <v>0</v>
      </c>
      <c r="X26" s="21">
        <f t="shared" si="11"/>
        <v>0</v>
      </c>
      <c r="Y26" s="23">
        <f t="shared" si="12"/>
        <v>0</v>
      </c>
      <c r="Z26" s="21">
        <f t="shared" si="13"/>
        <v>1</v>
      </c>
      <c r="AA26" s="21">
        <f t="shared" si="14"/>
        <v>0</v>
      </c>
      <c r="AB26" s="24"/>
      <c r="AC26" s="25"/>
      <c r="AD26" s="52"/>
      <c r="AE26" s="106"/>
      <c r="AF26" s="105"/>
      <c r="AG26" s="88"/>
      <c r="AH26" s="105"/>
      <c r="AI26" s="105"/>
    </row>
    <row r="27" spans="1:35" ht="17.25" customHeight="1" x14ac:dyDescent="0.15">
      <c r="A27" s="28">
        <f t="shared" si="15"/>
        <v>46405</v>
      </c>
      <c r="B27" s="109" t="str">
        <f>IF(VLOOKUP(A27,休業日一覧!$1:$1048576,3,FALSE)&gt;="休","休",TEXT(A27,"aaa"))</f>
        <v>月</v>
      </c>
      <c r="C27" s="83"/>
      <c r="D27" s="29" t="s">
        <v>24</v>
      </c>
      <c r="E27" s="83"/>
      <c r="F27" s="83"/>
      <c r="G27" s="84" t="str">
        <f t="shared" si="2"/>
        <v/>
      </c>
      <c r="H27" s="85"/>
      <c r="I27" s="126"/>
      <c r="J27" s="127"/>
      <c r="K27" s="127"/>
      <c r="L27" s="128"/>
      <c r="M27" s="43"/>
      <c r="N27" s="21">
        <f t="shared" si="3"/>
        <v>1</v>
      </c>
      <c r="O27" s="22">
        <f t="shared" si="4"/>
        <v>0</v>
      </c>
      <c r="P27" s="22">
        <f t="shared" si="0"/>
        <v>0</v>
      </c>
      <c r="Q27" s="22">
        <f t="shared" si="1"/>
        <v>0</v>
      </c>
      <c r="R27" s="22">
        <f t="shared" si="5"/>
        <v>0</v>
      </c>
      <c r="S27" s="21">
        <f t="shared" si="6"/>
        <v>0</v>
      </c>
      <c r="T27" s="21">
        <f t="shared" si="7"/>
        <v>0</v>
      </c>
      <c r="U27" s="21">
        <f t="shared" si="8"/>
        <v>0</v>
      </c>
      <c r="V27" s="21">
        <f t="shared" si="9"/>
        <v>0</v>
      </c>
      <c r="W27" s="21">
        <f t="shared" si="10"/>
        <v>0</v>
      </c>
      <c r="X27" s="21">
        <f t="shared" si="11"/>
        <v>0</v>
      </c>
      <c r="Y27" s="23">
        <f t="shared" si="12"/>
        <v>0</v>
      </c>
      <c r="Z27" s="21">
        <f t="shared" si="13"/>
        <v>0</v>
      </c>
      <c r="AA27" s="21">
        <f t="shared" si="14"/>
        <v>1</v>
      </c>
      <c r="AB27" s="24"/>
      <c r="AC27" s="25"/>
      <c r="AD27" s="52"/>
      <c r="AE27" s="106"/>
      <c r="AF27" s="105"/>
      <c r="AG27" s="88"/>
      <c r="AH27" s="105"/>
      <c r="AI27" s="105"/>
    </row>
    <row r="28" spans="1:35" ht="17.25" customHeight="1" x14ac:dyDescent="0.15">
      <c r="A28" s="28">
        <f t="shared" si="15"/>
        <v>46406</v>
      </c>
      <c r="B28" s="109" t="str">
        <f>IF(VLOOKUP(A28,休業日一覧!$1:$1048576,3,FALSE)&gt;="休","休",TEXT(A28,"aaa"))</f>
        <v>火</v>
      </c>
      <c r="C28" s="83"/>
      <c r="D28" s="29" t="s">
        <v>24</v>
      </c>
      <c r="E28" s="83"/>
      <c r="F28" s="83"/>
      <c r="G28" s="84" t="str">
        <f t="shared" si="2"/>
        <v/>
      </c>
      <c r="H28" s="85"/>
      <c r="I28" s="126"/>
      <c r="J28" s="127"/>
      <c r="K28" s="127"/>
      <c r="L28" s="128"/>
      <c r="M28" s="43"/>
      <c r="N28" s="21">
        <f t="shared" si="3"/>
        <v>1</v>
      </c>
      <c r="O28" s="22">
        <f t="shared" si="4"/>
        <v>0</v>
      </c>
      <c r="P28" s="22">
        <f t="shared" si="0"/>
        <v>0</v>
      </c>
      <c r="Q28" s="22">
        <f t="shared" si="1"/>
        <v>0</v>
      </c>
      <c r="R28" s="22">
        <f t="shared" si="5"/>
        <v>0</v>
      </c>
      <c r="S28" s="21">
        <f t="shared" si="6"/>
        <v>0</v>
      </c>
      <c r="T28" s="21">
        <f t="shared" si="7"/>
        <v>0</v>
      </c>
      <c r="U28" s="21">
        <f t="shared" si="8"/>
        <v>0</v>
      </c>
      <c r="V28" s="21">
        <f t="shared" si="9"/>
        <v>0</v>
      </c>
      <c r="W28" s="21">
        <f t="shared" si="10"/>
        <v>0</v>
      </c>
      <c r="X28" s="21">
        <f t="shared" si="11"/>
        <v>0</v>
      </c>
      <c r="Y28" s="23">
        <f t="shared" si="12"/>
        <v>0</v>
      </c>
      <c r="Z28" s="21">
        <f t="shared" si="13"/>
        <v>0</v>
      </c>
      <c r="AA28" s="21">
        <f t="shared" si="14"/>
        <v>1</v>
      </c>
      <c r="AB28" s="24"/>
      <c r="AC28" s="25"/>
      <c r="AD28" s="52"/>
      <c r="AE28" s="106"/>
      <c r="AF28" s="105"/>
      <c r="AG28" s="88"/>
      <c r="AH28" s="105"/>
      <c r="AI28" s="105"/>
    </row>
    <row r="29" spans="1:35" ht="17.25" customHeight="1" x14ac:dyDescent="0.15">
      <c r="A29" s="28">
        <f t="shared" si="15"/>
        <v>46407</v>
      </c>
      <c r="B29" s="109" t="str">
        <f>IF(VLOOKUP(A29,休業日一覧!$1:$1048576,3,FALSE)&gt;="休","休",TEXT(A29,"aaa"))</f>
        <v>水</v>
      </c>
      <c r="C29" s="83"/>
      <c r="D29" s="29" t="s">
        <v>24</v>
      </c>
      <c r="E29" s="83"/>
      <c r="F29" s="83"/>
      <c r="G29" s="84" t="str">
        <f t="shared" si="2"/>
        <v/>
      </c>
      <c r="H29" s="85"/>
      <c r="I29" s="126"/>
      <c r="J29" s="127"/>
      <c r="K29" s="127"/>
      <c r="L29" s="128"/>
      <c r="M29" s="43"/>
      <c r="N29" s="21">
        <f t="shared" si="3"/>
        <v>1</v>
      </c>
      <c r="O29" s="22">
        <f t="shared" si="4"/>
        <v>0</v>
      </c>
      <c r="P29" s="22">
        <f t="shared" si="0"/>
        <v>0</v>
      </c>
      <c r="Q29" s="22">
        <f t="shared" si="1"/>
        <v>0</v>
      </c>
      <c r="R29" s="22">
        <f t="shared" si="5"/>
        <v>0</v>
      </c>
      <c r="S29" s="21">
        <f t="shared" si="6"/>
        <v>0</v>
      </c>
      <c r="T29" s="21">
        <f t="shared" si="7"/>
        <v>0</v>
      </c>
      <c r="U29" s="21">
        <f t="shared" si="8"/>
        <v>0</v>
      </c>
      <c r="V29" s="21">
        <f t="shared" si="9"/>
        <v>0</v>
      </c>
      <c r="W29" s="21">
        <f t="shared" si="10"/>
        <v>0</v>
      </c>
      <c r="X29" s="21">
        <f t="shared" si="11"/>
        <v>0</v>
      </c>
      <c r="Y29" s="23">
        <f t="shared" si="12"/>
        <v>0</v>
      </c>
      <c r="Z29" s="21">
        <f t="shared" si="13"/>
        <v>0</v>
      </c>
      <c r="AA29" s="21">
        <f t="shared" si="14"/>
        <v>1</v>
      </c>
      <c r="AB29" s="24"/>
      <c r="AC29" s="25"/>
      <c r="AD29" s="52"/>
      <c r="AE29" s="106"/>
      <c r="AF29" s="105"/>
      <c r="AG29" s="88"/>
      <c r="AH29" s="105"/>
      <c r="AI29" s="105"/>
    </row>
    <row r="30" spans="1:35" ht="17.25" customHeight="1" x14ac:dyDescent="0.15">
      <c r="A30" s="28">
        <f t="shared" si="15"/>
        <v>46408</v>
      </c>
      <c r="B30" s="109" t="str">
        <f>IF(VLOOKUP(A30,休業日一覧!$1:$1048576,3,FALSE)&gt;="休","休",TEXT(A30,"aaa"))</f>
        <v>木</v>
      </c>
      <c r="C30" s="83"/>
      <c r="D30" s="29" t="s">
        <v>24</v>
      </c>
      <c r="E30" s="83"/>
      <c r="F30" s="83"/>
      <c r="G30" s="84" t="str">
        <f t="shared" si="2"/>
        <v/>
      </c>
      <c r="H30" s="85"/>
      <c r="I30" s="129"/>
      <c r="J30" s="130"/>
      <c r="K30" s="130"/>
      <c r="L30" s="131"/>
      <c r="M30" s="43"/>
      <c r="N30" s="21">
        <f t="shared" si="3"/>
        <v>1</v>
      </c>
      <c r="O30" s="22">
        <f t="shared" si="4"/>
        <v>0</v>
      </c>
      <c r="P30" s="22">
        <f t="shared" si="0"/>
        <v>0</v>
      </c>
      <c r="Q30" s="22">
        <f t="shared" si="1"/>
        <v>0</v>
      </c>
      <c r="R30" s="22">
        <f t="shared" si="5"/>
        <v>0</v>
      </c>
      <c r="S30" s="21">
        <f t="shared" si="6"/>
        <v>0</v>
      </c>
      <c r="T30" s="21">
        <f t="shared" si="7"/>
        <v>0</v>
      </c>
      <c r="U30" s="21">
        <f t="shared" si="8"/>
        <v>0</v>
      </c>
      <c r="V30" s="21">
        <f t="shared" si="9"/>
        <v>0</v>
      </c>
      <c r="W30" s="21">
        <f t="shared" si="10"/>
        <v>0</v>
      </c>
      <c r="X30" s="21">
        <f t="shared" si="11"/>
        <v>0</v>
      </c>
      <c r="Y30" s="23">
        <f t="shared" si="12"/>
        <v>0</v>
      </c>
      <c r="Z30" s="21">
        <f t="shared" si="13"/>
        <v>0</v>
      </c>
      <c r="AA30" s="21">
        <f t="shared" si="14"/>
        <v>1</v>
      </c>
      <c r="AB30" s="24"/>
      <c r="AC30" s="25"/>
      <c r="AD30" s="52"/>
      <c r="AE30" s="106"/>
      <c r="AF30" s="105"/>
      <c r="AG30" s="88"/>
      <c r="AH30" s="105"/>
      <c r="AI30" s="105"/>
    </row>
    <row r="31" spans="1:35" ht="17.25" customHeight="1" x14ac:dyDescent="0.15">
      <c r="A31" s="28">
        <f t="shared" si="15"/>
        <v>46409</v>
      </c>
      <c r="B31" s="109" t="str">
        <f>IF(VLOOKUP(A31,休業日一覧!$1:$1048576,3,FALSE)&gt;="休","休",TEXT(A31,"aaa"))</f>
        <v>金</v>
      </c>
      <c r="C31" s="83"/>
      <c r="D31" s="29" t="s">
        <v>24</v>
      </c>
      <c r="E31" s="83"/>
      <c r="F31" s="83"/>
      <c r="G31" s="84" t="str">
        <f t="shared" si="2"/>
        <v/>
      </c>
      <c r="H31" s="85"/>
      <c r="I31" s="132"/>
      <c r="J31" s="133"/>
      <c r="K31" s="133"/>
      <c r="L31" s="134"/>
      <c r="M31" s="43"/>
      <c r="N31" s="21">
        <f t="shared" si="3"/>
        <v>1</v>
      </c>
      <c r="O31" s="22">
        <f t="shared" si="4"/>
        <v>0</v>
      </c>
      <c r="P31" s="22">
        <f t="shared" si="0"/>
        <v>0</v>
      </c>
      <c r="Q31" s="22">
        <f t="shared" si="1"/>
        <v>0</v>
      </c>
      <c r="R31" s="22">
        <f t="shared" si="5"/>
        <v>0</v>
      </c>
      <c r="S31" s="21">
        <f t="shared" si="6"/>
        <v>0</v>
      </c>
      <c r="T31" s="21">
        <f t="shared" si="7"/>
        <v>0</v>
      </c>
      <c r="U31" s="21">
        <f t="shared" si="8"/>
        <v>0</v>
      </c>
      <c r="V31" s="21">
        <f t="shared" si="9"/>
        <v>0</v>
      </c>
      <c r="W31" s="21">
        <f t="shared" si="10"/>
        <v>0</v>
      </c>
      <c r="X31" s="21">
        <f t="shared" si="11"/>
        <v>0</v>
      </c>
      <c r="Y31" s="23">
        <f t="shared" si="12"/>
        <v>0</v>
      </c>
      <c r="Z31" s="21">
        <f t="shared" si="13"/>
        <v>0</v>
      </c>
      <c r="AA31" s="21">
        <f t="shared" si="14"/>
        <v>1</v>
      </c>
      <c r="AB31" s="24"/>
      <c r="AC31" s="25"/>
      <c r="AD31" s="52"/>
      <c r="AE31" s="106"/>
      <c r="AF31" s="105"/>
      <c r="AG31" s="88"/>
      <c r="AH31" s="105"/>
      <c r="AI31" s="105"/>
    </row>
    <row r="32" spans="1:35" ht="17.25" customHeight="1" x14ac:dyDescent="0.15">
      <c r="A32" s="28">
        <f t="shared" si="15"/>
        <v>46410</v>
      </c>
      <c r="B32" s="109" t="str">
        <f>IF(VLOOKUP(A32,休業日一覧!$1:$1048576,3,FALSE)&gt;="休","休",TEXT(A32,"aaa"))</f>
        <v>土</v>
      </c>
      <c r="C32" s="83"/>
      <c r="D32" s="29" t="s">
        <v>24</v>
      </c>
      <c r="E32" s="83"/>
      <c r="F32" s="83"/>
      <c r="G32" s="84" t="str">
        <f t="shared" si="2"/>
        <v/>
      </c>
      <c r="H32" s="85"/>
      <c r="I32" s="132"/>
      <c r="J32" s="133"/>
      <c r="K32" s="133"/>
      <c r="L32" s="134"/>
      <c r="M32" s="43"/>
      <c r="N32" s="21">
        <f t="shared" si="3"/>
        <v>0</v>
      </c>
      <c r="O32" s="22">
        <f t="shared" si="4"/>
        <v>0</v>
      </c>
      <c r="P32" s="22">
        <f t="shared" si="0"/>
        <v>0</v>
      </c>
      <c r="Q32" s="22">
        <f t="shared" si="1"/>
        <v>0</v>
      </c>
      <c r="R32" s="22">
        <f t="shared" si="5"/>
        <v>0</v>
      </c>
      <c r="S32" s="21">
        <f t="shared" si="6"/>
        <v>0</v>
      </c>
      <c r="T32" s="21">
        <f t="shared" si="7"/>
        <v>0</v>
      </c>
      <c r="U32" s="21">
        <f t="shared" si="8"/>
        <v>0</v>
      </c>
      <c r="V32" s="21">
        <f t="shared" si="9"/>
        <v>0</v>
      </c>
      <c r="W32" s="21">
        <f t="shared" si="10"/>
        <v>0</v>
      </c>
      <c r="X32" s="21">
        <f t="shared" si="11"/>
        <v>0</v>
      </c>
      <c r="Y32" s="23">
        <f t="shared" si="12"/>
        <v>0</v>
      </c>
      <c r="Z32" s="21">
        <f t="shared" si="13"/>
        <v>1</v>
      </c>
      <c r="AA32" s="21">
        <f t="shared" si="14"/>
        <v>0</v>
      </c>
      <c r="AB32" s="24"/>
      <c r="AC32" s="25"/>
      <c r="AD32" s="52"/>
      <c r="AE32" s="106"/>
      <c r="AF32" s="105"/>
      <c r="AG32" s="88"/>
      <c r="AH32" s="105"/>
      <c r="AI32" s="105"/>
    </row>
    <row r="33" spans="1:35" ht="17.25" customHeight="1" x14ac:dyDescent="0.15">
      <c r="A33" s="28">
        <f t="shared" si="15"/>
        <v>46411</v>
      </c>
      <c r="B33" s="109" t="str">
        <f>IF(VLOOKUP(A33,休業日一覧!$1:$1048576,3,FALSE)&gt;="休","休",TEXT(A33,"aaa"))</f>
        <v>日</v>
      </c>
      <c r="C33" s="83"/>
      <c r="D33" s="29" t="s">
        <v>24</v>
      </c>
      <c r="E33" s="83"/>
      <c r="F33" s="83"/>
      <c r="G33" s="84" t="str">
        <f t="shared" si="2"/>
        <v/>
      </c>
      <c r="H33" s="85"/>
      <c r="I33" s="132"/>
      <c r="J33" s="133"/>
      <c r="K33" s="133"/>
      <c r="L33" s="134"/>
      <c r="M33" s="43"/>
      <c r="N33" s="21">
        <f t="shared" si="3"/>
        <v>0</v>
      </c>
      <c r="O33" s="22">
        <f t="shared" si="4"/>
        <v>0</v>
      </c>
      <c r="P33" s="22">
        <f t="shared" si="0"/>
        <v>0</v>
      </c>
      <c r="Q33" s="22">
        <f t="shared" si="1"/>
        <v>0</v>
      </c>
      <c r="R33" s="22">
        <f t="shared" si="5"/>
        <v>0</v>
      </c>
      <c r="S33" s="21">
        <f t="shared" si="6"/>
        <v>0</v>
      </c>
      <c r="T33" s="21">
        <f t="shared" si="7"/>
        <v>0</v>
      </c>
      <c r="U33" s="21">
        <f t="shared" si="8"/>
        <v>0</v>
      </c>
      <c r="V33" s="21">
        <f t="shared" si="9"/>
        <v>0</v>
      </c>
      <c r="W33" s="21">
        <f t="shared" si="10"/>
        <v>0</v>
      </c>
      <c r="X33" s="21">
        <f t="shared" si="11"/>
        <v>0</v>
      </c>
      <c r="Y33" s="23">
        <f t="shared" si="12"/>
        <v>0</v>
      </c>
      <c r="Z33" s="21">
        <f t="shared" si="13"/>
        <v>1</v>
      </c>
      <c r="AA33" s="21">
        <f t="shared" si="14"/>
        <v>0</v>
      </c>
      <c r="AB33" s="24"/>
      <c r="AC33" s="25"/>
      <c r="AD33" s="52"/>
      <c r="AE33" s="106"/>
      <c r="AF33" s="105"/>
      <c r="AG33" s="88"/>
      <c r="AH33" s="105"/>
      <c r="AI33" s="105"/>
    </row>
    <row r="34" spans="1:35" ht="17.25" customHeight="1" x14ac:dyDescent="0.15">
      <c r="A34" s="28">
        <f t="shared" si="15"/>
        <v>46412</v>
      </c>
      <c r="B34" s="109" t="str">
        <f>IF(VLOOKUP(A34,休業日一覧!$1:$1048576,3,FALSE)&gt;="休","休",TEXT(A34,"aaa"))</f>
        <v>月</v>
      </c>
      <c r="C34" s="83"/>
      <c r="D34" s="29" t="s">
        <v>24</v>
      </c>
      <c r="E34" s="83"/>
      <c r="F34" s="83"/>
      <c r="G34" s="84" t="str">
        <f t="shared" si="2"/>
        <v/>
      </c>
      <c r="H34" s="85"/>
      <c r="I34" s="132"/>
      <c r="J34" s="133"/>
      <c r="K34" s="133"/>
      <c r="L34" s="134"/>
      <c r="M34" s="43"/>
      <c r="N34" s="21">
        <f t="shared" si="3"/>
        <v>1</v>
      </c>
      <c r="O34" s="22">
        <f t="shared" si="4"/>
        <v>0</v>
      </c>
      <c r="P34" s="22">
        <f t="shared" si="0"/>
        <v>0</v>
      </c>
      <c r="Q34" s="22">
        <f t="shared" si="1"/>
        <v>0</v>
      </c>
      <c r="R34" s="22">
        <f t="shared" si="5"/>
        <v>0</v>
      </c>
      <c r="S34" s="21">
        <f t="shared" si="6"/>
        <v>0</v>
      </c>
      <c r="T34" s="21">
        <f t="shared" si="7"/>
        <v>0</v>
      </c>
      <c r="U34" s="21">
        <f t="shared" si="8"/>
        <v>0</v>
      </c>
      <c r="V34" s="21">
        <f t="shared" si="9"/>
        <v>0</v>
      </c>
      <c r="W34" s="21">
        <f t="shared" si="10"/>
        <v>0</v>
      </c>
      <c r="X34" s="21">
        <f t="shared" si="11"/>
        <v>0</v>
      </c>
      <c r="Y34" s="23">
        <f t="shared" si="12"/>
        <v>0</v>
      </c>
      <c r="Z34" s="21">
        <f t="shared" si="13"/>
        <v>0</v>
      </c>
      <c r="AA34" s="21">
        <f t="shared" si="14"/>
        <v>1</v>
      </c>
      <c r="AB34" s="24"/>
      <c r="AC34" s="25"/>
      <c r="AD34" s="52"/>
      <c r="AE34" s="106"/>
      <c r="AF34" s="105"/>
      <c r="AG34" s="88"/>
      <c r="AH34" s="105"/>
      <c r="AI34" s="105"/>
    </row>
    <row r="35" spans="1:35" ht="17.25" customHeight="1" x14ac:dyDescent="0.15">
      <c r="A35" s="28">
        <f t="shared" si="15"/>
        <v>46413</v>
      </c>
      <c r="B35" s="109" t="str">
        <f>IF(VLOOKUP(A35,休業日一覧!$1:$1048576,3,FALSE)&gt;="休","休",TEXT(A35,"aaa"))</f>
        <v>火</v>
      </c>
      <c r="C35" s="83"/>
      <c r="D35" s="29" t="s">
        <v>24</v>
      </c>
      <c r="E35" s="83"/>
      <c r="F35" s="83"/>
      <c r="G35" s="84" t="str">
        <f t="shared" si="2"/>
        <v/>
      </c>
      <c r="H35" s="85"/>
      <c r="I35" s="132"/>
      <c r="J35" s="133"/>
      <c r="K35" s="133"/>
      <c r="L35" s="134"/>
      <c r="M35" s="43"/>
      <c r="N35" s="21">
        <f t="shared" si="3"/>
        <v>1</v>
      </c>
      <c r="O35" s="22">
        <f t="shared" si="4"/>
        <v>0</v>
      </c>
      <c r="P35" s="22">
        <f t="shared" si="0"/>
        <v>0</v>
      </c>
      <c r="Q35" s="22">
        <f t="shared" si="1"/>
        <v>0</v>
      </c>
      <c r="R35" s="22">
        <f t="shared" si="5"/>
        <v>0</v>
      </c>
      <c r="S35" s="21">
        <f t="shared" si="6"/>
        <v>0</v>
      </c>
      <c r="T35" s="21">
        <f t="shared" si="7"/>
        <v>0</v>
      </c>
      <c r="U35" s="21">
        <f t="shared" si="8"/>
        <v>0</v>
      </c>
      <c r="V35" s="21">
        <f t="shared" si="9"/>
        <v>0</v>
      </c>
      <c r="W35" s="21">
        <f t="shared" si="10"/>
        <v>0</v>
      </c>
      <c r="X35" s="21">
        <f t="shared" si="11"/>
        <v>0</v>
      </c>
      <c r="Y35" s="23">
        <f t="shared" si="12"/>
        <v>0</v>
      </c>
      <c r="Z35" s="21">
        <f t="shared" si="13"/>
        <v>0</v>
      </c>
      <c r="AA35" s="21">
        <f t="shared" si="14"/>
        <v>1</v>
      </c>
      <c r="AB35" s="24"/>
      <c r="AC35" s="25"/>
      <c r="AD35" s="52"/>
      <c r="AE35" s="106"/>
      <c r="AF35" s="105"/>
      <c r="AG35" s="88"/>
      <c r="AH35" s="105"/>
      <c r="AI35" s="105"/>
    </row>
    <row r="36" spans="1:35" ht="17.25" customHeight="1" x14ac:dyDescent="0.15">
      <c r="A36" s="28">
        <f t="shared" si="15"/>
        <v>46414</v>
      </c>
      <c r="B36" s="109" t="str">
        <f>IF(VLOOKUP(A36,休業日一覧!$1:$1048576,3,FALSE)&gt;="休","休",TEXT(A36,"aaa"))</f>
        <v>水</v>
      </c>
      <c r="C36" s="83"/>
      <c r="D36" s="29" t="s">
        <v>24</v>
      </c>
      <c r="E36" s="83"/>
      <c r="F36" s="83"/>
      <c r="G36" s="84" t="str">
        <f t="shared" si="2"/>
        <v/>
      </c>
      <c r="H36" s="85"/>
      <c r="I36" s="132"/>
      <c r="J36" s="133"/>
      <c r="K36" s="133"/>
      <c r="L36" s="134"/>
      <c r="M36" s="43"/>
      <c r="N36" s="21">
        <f t="shared" si="3"/>
        <v>1</v>
      </c>
      <c r="O36" s="22">
        <f t="shared" si="4"/>
        <v>0</v>
      </c>
      <c r="P36" s="22">
        <f t="shared" si="0"/>
        <v>0</v>
      </c>
      <c r="Q36" s="22">
        <f t="shared" si="1"/>
        <v>0</v>
      </c>
      <c r="R36" s="22">
        <f t="shared" si="5"/>
        <v>0</v>
      </c>
      <c r="S36" s="21">
        <f t="shared" si="6"/>
        <v>0</v>
      </c>
      <c r="T36" s="21">
        <f t="shared" si="7"/>
        <v>0</v>
      </c>
      <c r="U36" s="21">
        <f t="shared" si="8"/>
        <v>0</v>
      </c>
      <c r="V36" s="21">
        <f t="shared" si="9"/>
        <v>0</v>
      </c>
      <c r="W36" s="21">
        <f t="shared" si="10"/>
        <v>0</v>
      </c>
      <c r="X36" s="21">
        <f t="shared" si="11"/>
        <v>0</v>
      </c>
      <c r="Y36" s="23">
        <f t="shared" si="12"/>
        <v>0</v>
      </c>
      <c r="Z36" s="21">
        <f t="shared" si="13"/>
        <v>0</v>
      </c>
      <c r="AA36" s="21">
        <f t="shared" si="14"/>
        <v>1</v>
      </c>
      <c r="AB36" s="24"/>
      <c r="AC36" s="25"/>
      <c r="AD36" s="52"/>
      <c r="AE36" s="106"/>
      <c r="AF36" s="105"/>
      <c r="AG36" s="88"/>
      <c r="AH36" s="105"/>
      <c r="AI36" s="105"/>
    </row>
    <row r="37" spans="1:35" ht="17.25" customHeight="1" x14ac:dyDescent="0.15">
      <c r="A37" s="28">
        <f t="shared" si="15"/>
        <v>46415</v>
      </c>
      <c r="B37" s="109" t="str">
        <f>IF(VLOOKUP(A37,休業日一覧!$1:$1048576,3,FALSE)&gt;="休","休",TEXT(A37,"aaa"))</f>
        <v>木</v>
      </c>
      <c r="C37" s="83"/>
      <c r="D37" s="29" t="s">
        <v>24</v>
      </c>
      <c r="E37" s="83"/>
      <c r="F37" s="83"/>
      <c r="G37" s="84" t="str">
        <f t="shared" si="2"/>
        <v/>
      </c>
      <c r="H37" s="85"/>
      <c r="I37" s="132"/>
      <c r="J37" s="133"/>
      <c r="K37" s="133"/>
      <c r="L37" s="134"/>
      <c r="M37" s="43"/>
      <c r="N37" s="21">
        <f t="shared" si="3"/>
        <v>1</v>
      </c>
      <c r="O37" s="22">
        <f t="shared" si="4"/>
        <v>0</v>
      </c>
      <c r="P37" s="22">
        <f t="shared" si="0"/>
        <v>0</v>
      </c>
      <c r="Q37" s="22">
        <f t="shared" si="1"/>
        <v>0</v>
      </c>
      <c r="R37" s="22">
        <f t="shared" si="5"/>
        <v>0</v>
      </c>
      <c r="S37" s="21">
        <f t="shared" si="6"/>
        <v>0</v>
      </c>
      <c r="T37" s="21">
        <f t="shared" si="7"/>
        <v>0</v>
      </c>
      <c r="U37" s="21">
        <f t="shared" si="8"/>
        <v>0</v>
      </c>
      <c r="V37" s="21">
        <f t="shared" si="9"/>
        <v>0</v>
      </c>
      <c r="W37" s="21">
        <f t="shared" si="10"/>
        <v>0</v>
      </c>
      <c r="X37" s="21">
        <f t="shared" si="11"/>
        <v>0</v>
      </c>
      <c r="Y37" s="23">
        <f t="shared" si="12"/>
        <v>0</v>
      </c>
      <c r="Z37" s="21">
        <f t="shared" si="13"/>
        <v>0</v>
      </c>
      <c r="AA37" s="21">
        <f t="shared" si="14"/>
        <v>1</v>
      </c>
      <c r="AB37" s="24"/>
      <c r="AC37" s="25"/>
      <c r="AD37" s="52"/>
      <c r="AE37" s="106"/>
      <c r="AF37" s="105"/>
      <c r="AG37" s="88"/>
      <c r="AH37" s="105"/>
      <c r="AI37" s="105"/>
    </row>
    <row r="38" spans="1:35" ht="17.25" customHeight="1" x14ac:dyDescent="0.15">
      <c r="A38" s="28">
        <f>IF(MONTH(A37)=MONTH(A37+1),A37+1,"")</f>
        <v>46416</v>
      </c>
      <c r="B38" s="109" t="str">
        <f>IF(VLOOKUP(A38,休業日一覧!$1:$1048576,3,FALSE)&gt;="休","休",TEXT(A38,"aaa"))</f>
        <v>金</v>
      </c>
      <c r="C38" s="83"/>
      <c r="D38" s="29" t="s">
        <v>24</v>
      </c>
      <c r="E38" s="83"/>
      <c r="F38" s="83"/>
      <c r="G38" s="84" t="str">
        <f t="shared" si="2"/>
        <v/>
      </c>
      <c r="H38" s="85"/>
      <c r="I38" s="132"/>
      <c r="J38" s="133"/>
      <c r="K38" s="133"/>
      <c r="L38" s="134"/>
      <c r="M38" s="43"/>
      <c r="N38" s="21">
        <f t="shared" si="3"/>
        <v>1</v>
      </c>
      <c r="O38" s="22">
        <f t="shared" si="4"/>
        <v>0</v>
      </c>
      <c r="P38" s="22">
        <f t="shared" si="0"/>
        <v>0</v>
      </c>
      <c r="Q38" s="22">
        <f t="shared" si="1"/>
        <v>0</v>
      </c>
      <c r="R38" s="22">
        <f t="shared" si="5"/>
        <v>0</v>
      </c>
      <c r="S38" s="21">
        <f t="shared" si="6"/>
        <v>0</v>
      </c>
      <c r="T38" s="21">
        <f t="shared" si="7"/>
        <v>0</v>
      </c>
      <c r="U38" s="21">
        <f t="shared" si="8"/>
        <v>0</v>
      </c>
      <c r="V38" s="21">
        <f t="shared" si="9"/>
        <v>0</v>
      </c>
      <c r="W38" s="21">
        <f t="shared" si="10"/>
        <v>0</v>
      </c>
      <c r="X38" s="21">
        <f t="shared" si="11"/>
        <v>0</v>
      </c>
      <c r="Y38" s="23">
        <f t="shared" si="12"/>
        <v>0</v>
      </c>
      <c r="Z38" s="21">
        <f t="shared" si="13"/>
        <v>0</v>
      </c>
      <c r="AA38" s="21">
        <f t="shared" si="14"/>
        <v>1</v>
      </c>
      <c r="AB38" s="24"/>
      <c r="AC38" s="25"/>
      <c r="AD38" s="52"/>
      <c r="AE38" s="106"/>
      <c r="AF38" s="105"/>
      <c r="AG38" s="88"/>
      <c r="AH38" s="105"/>
      <c r="AI38" s="105"/>
    </row>
    <row r="39" spans="1:35" ht="17.25" customHeight="1" x14ac:dyDescent="0.15">
      <c r="A39" s="28">
        <f>IF(MONTH(A37)=MONTH(A37+2),A37+2,"")</f>
        <v>46417</v>
      </c>
      <c r="B39" s="109" t="str">
        <f>IF(VLOOKUP(A39,休業日一覧!$1:$1048576,3,FALSE)&gt;="休","休",TEXT(A39,"aaa"))</f>
        <v>土</v>
      </c>
      <c r="C39" s="83"/>
      <c r="D39" s="29" t="s">
        <v>24</v>
      </c>
      <c r="E39" s="83"/>
      <c r="F39" s="83"/>
      <c r="G39" s="84" t="str">
        <f t="shared" si="2"/>
        <v/>
      </c>
      <c r="H39" s="85"/>
      <c r="I39" s="132"/>
      <c r="J39" s="133"/>
      <c r="K39" s="133"/>
      <c r="L39" s="134"/>
      <c r="M39" s="43"/>
      <c r="N39" s="21">
        <f t="shared" si="3"/>
        <v>0</v>
      </c>
      <c r="O39" s="22">
        <f t="shared" si="4"/>
        <v>0</v>
      </c>
      <c r="P39" s="22">
        <f t="shared" si="0"/>
        <v>0</v>
      </c>
      <c r="Q39" s="22">
        <f t="shared" si="1"/>
        <v>0</v>
      </c>
      <c r="R39" s="22">
        <f t="shared" si="5"/>
        <v>0</v>
      </c>
      <c r="S39" s="21">
        <f t="shared" si="6"/>
        <v>0</v>
      </c>
      <c r="T39" s="21">
        <f t="shared" si="7"/>
        <v>0</v>
      </c>
      <c r="U39" s="21">
        <f t="shared" si="8"/>
        <v>0</v>
      </c>
      <c r="V39" s="21">
        <f t="shared" si="9"/>
        <v>0</v>
      </c>
      <c r="W39" s="21">
        <f t="shared" si="10"/>
        <v>0</v>
      </c>
      <c r="X39" s="21">
        <f t="shared" si="11"/>
        <v>0</v>
      </c>
      <c r="Y39" s="23">
        <f t="shared" si="12"/>
        <v>0</v>
      </c>
      <c r="Z39" s="21">
        <f t="shared" si="13"/>
        <v>1</v>
      </c>
      <c r="AA39" s="21">
        <f t="shared" si="14"/>
        <v>0</v>
      </c>
      <c r="AB39" s="24"/>
      <c r="AC39" s="25"/>
      <c r="AD39" s="52"/>
      <c r="AE39" s="106"/>
      <c r="AF39" s="105"/>
      <c r="AG39" s="88"/>
      <c r="AH39" s="105"/>
      <c r="AI39" s="105"/>
    </row>
    <row r="40" spans="1:35" ht="17.25" customHeight="1" x14ac:dyDescent="0.15">
      <c r="A40" s="28">
        <f>IF(MONTH(A37)=MONTH(A37+3),A37+3,"")</f>
        <v>46418</v>
      </c>
      <c r="B40" s="109" t="str">
        <f>IF(VLOOKUP(A40,休業日一覧!$1:$1048576,3,FALSE)&gt;="休","休",TEXT(A40,"aaa"))</f>
        <v>日</v>
      </c>
      <c r="C40" s="83"/>
      <c r="D40" s="29" t="s">
        <v>24</v>
      </c>
      <c r="E40" s="83"/>
      <c r="F40" s="83"/>
      <c r="G40" s="84" t="str">
        <f t="shared" si="2"/>
        <v/>
      </c>
      <c r="H40" s="85"/>
      <c r="I40" s="132"/>
      <c r="J40" s="133"/>
      <c r="K40" s="133"/>
      <c r="L40" s="134"/>
      <c r="M40" s="43"/>
      <c r="N40" s="21">
        <f>IF((OR(B40="土",B40="日",B40="祝",B40="休",B40="")),0,1)</f>
        <v>0</v>
      </c>
      <c r="O40" s="22">
        <f t="shared" si="4"/>
        <v>0</v>
      </c>
      <c r="P40" s="22">
        <f t="shared" si="0"/>
        <v>0</v>
      </c>
      <c r="Q40" s="22">
        <f t="shared" si="1"/>
        <v>0</v>
      </c>
      <c r="R40" s="22">
        <f t="shared" si="5"/>
        <v>0</v>
      </c>
      <c r="S40" s="21">
        <f t="shared" si="6"/>
        <v>0</v>
      </c>
      <c r="T40" s="21">
        <f t="shared" si="7"/>
        <v>0</v>
      </c>
      <c r="U40" s="21">
        <f t="shared" si="8"/>
        <v>0</v>
      </c>
      <c r="V40" s="21">
        <f t="shared" si="9"/>
        <v>0</v>
      </c>
      <c r="W40" s="21">
        <f t="shared" si="10"/>
        <v>0</v>
      </c>
      <c r="X40" s="21">
        <f t="shared" si="11"/>
        <v>0</v>
      </c>
      <c r="Y40" s="23">
        <f t="shared" si="12"/>
        <v>0</v>
      </c>
      <c r="Z40" s="21">
        <f t="shared" si="13"/>
        <v>1</v>
      </c>
      <c r="AA40" s="21">
        <f>IF(COUNTIFS(N40,1,O40,0)+COUNTIF(S40,1)+COUNTIF(T40,1)+COUNTIF(U40,1)+COUNTIF(V40,1)+COUNTIF(W40,1)+COUNTIF(X40,1),1,0)</f>
        <v>0</v>
      </c>
      <c r="AB40" s="24" t="e">
        <f>IF(MONTH(A61)=MONTH(A61+3),IF(C67="","",C68-C67-O67),"")</f>
        <v>#VALUE!</v>
      </c>
      <c r="AC40" s="25"/>
      <c r="AD40" s="52"/>
      <c r="AE40" s="106"/>
      <c r="AF40" s="105"/>
      <c r="AG40" s="88"/>
      <c r="AH40" s="105"/>
      <c r="AI40" s="105"/>
    </row>
    <row r="41" spans="1:35" ht="17.25" customHeight="1" x14ac:dyDescent="0.15">
      <c r="A41" s="141" t="s">
        <v>30</v>
      </c>
      <c r="B41" s="142"/>
      <c r="C41" s="142"/>
      <c r="D41" s="142"/>
      <c r="E41" s="142"/>
      <c r="F41" s="142"/>
      <c r="G41" s="35">
        <f>SUM(G10:G40)</f>
        <v>0</v>
      </c>
      <c r="H41" s="36"/>
      <c r="I41" s="132"/>
      <c r="J41" s="133"/>
      <c r="K41" s="133"/>
      <c r="L41" s="134"/>
      <c r="M41" s="43"/>
      <c r="N41" s="21">
        <f>SUM(N10:N40)</f>
        <v>19</v>
      </c>
      <c r="O41" s="22">
        <f>SUM(O10:O40)</f>
        <v>0</v>
      </c>
      <c r="P41" s="22">
        <f>SUM(P10:P40)</f>
        <v>0</v>
      </c>
      <c r="Q41" s="22">
        <f>SUM(Q10:Q40)</f>
        <v>0</v>
      </c>
      <c r="R41" s="22">
        <f>SUM(R10:R40)</f>
        <v>0</v>
      </c>
      <c r="S41" s="21">
        <f t="shared" ref="S41:AA41" si="16">SUM(S10:S40)</f>
        <v>0</v>
      </c>
      <c r="T41" s="21">
        <f t="shared" si="16"/>
        <v>0</v>
      </c>
      <c r="U41" s="21">
        <f t="shared" si="16"/>
        <v>0</v>
      </c>
      <c r="V41" s="21">
        <f>SUM(V10:V40)</f>
        <v>0</v>
      </c>
      <c r="W41" s="21">
        <f t="shared" si="16"/>
        <v>0</v>
      </c>
      <c r="X41" s="21">
        <f t="shared" si="16"/>
        <v>0</v>
      </c>
      <c r="Y41" s="21">
        <f t="shared" si="16"/>
        <v>0</v>
      </c>
      <c r="Z41" s="21">
        <f t="shared" si="16"/>
        <v>12</v>
      </c>
      <c r="AA41" s="21">
        <f t="shared" si="16"/>
        <v>19</v>
      </c>
      <c r="AB41" s="24"/>
      <c r="AC41" s="25"/>
      <c r="AD41" s="52"/>
      <c r="AE41" s="106"/>
      <c r="AF41" s="105"/>
      <c r="AG41" s="88"/>
      <c r="AH41" s="105"/>
      <c r="AI41" s="105"/>
    </row>
    <row r="42" spans="1:35" ht="17.25" customHeight="1" x14ac:dyDescent="0.15">
      <c r="A42" s="141" t="s">
        <v>31</v>
      </c>
      <c r="B42" s="142"/>
      <c r="C42" s="142"/>
      <c r="D42" s="142"/>
      <c r="E42" s="142"/>
      <c r="F42" s="142"/>
      <c r="G42" s="35">
        <f>IF(SUM(G10:G40)-(F53*7.75/24)&gt;0,SUM(G10:G40)-(F53*7.75/24),0)</f>
        <v>0</v>
      </c>
      <c r="H42" s="36"/>
      <c r="I42" s="135"/>
      <c r="J42" s="136"/>
      <c r="K42" s="136"/>
      <c r="L42" s="137"/>
      <c r="M42" s="43"/>
      <c r="N42" s="21">
        <f>N41-O41+S41+T41+U41+V41+W41+X41</f>
        <v>19</v>
      </c>
      <c r="O42" s="22"/>
      <c r="P42" s="22"/>
      <c r="Q42" s="22"/>
      <c r="R42" s="22"/>
      <c r="S42" s="21"/>
      <c r="T42" s="21"/>
      <c r="U42" s="21"/>
      <c r="V42" s="21"/>
      <c r="W42" s="21"/>
      <c r="X42" s="21"/>
      <c r="Y42" s="23"/>
      <c r="Z42" s="21"/>
      <c r="AA42" s="37"/>
      <c r="AB42" s="24"/>
      <c r="AC42" s="25"/>
      <c r="AD42" s="52"/>
      <c r="AE42" s="105"/>
      <c r="AF42" s="105"/>
      <c r="AG42" s="88"/>
      <c r="AH42" s="105"/>
      <c r="AI42" s="105"/>
    </row>
    <row r="43" spans="1:35" ht="25.5" customHeight="1" x14ac:dyDescent="0.15">
      <c r="A43" s="138" t="s">
        <v>42</v>
      </c>
      <c r="B43" s="139"/>
      <c r="C43" s="139"/>
      <c r="D43" s="139"/>
      <c r="E43" s="139"/>
      <c r="F43" s="139"/>
      <c r="G43" s="139"/>
      <c r="H43" s="139"/>
      <c r="I43" s="139"/>
      <c r="J43" s="139"/>
      <c r="K43" s="139"/>
      <c r="L43" s="139"/>
      <c r="N43" s="38">
        <f>SUM(G10:G40)</f>
        <v>0</v>
      </c>
      <c r="AA43" s="37"/>
      <c r="AD43" s="52"/>
    </row>
    <row r="44" spans="1:35" ht="13.5" customHeight="1" x14ac:dyDescent="0.15">
      <c r="A44" s="138" t="s">
        <v>32</v>
      </c>
      <c r="B44" s="139"/>
      <c r="C44" s="139"/>
      <c r="D44" s="139"/>
      <c r="E44" s="139"/>
      <c r="F44" s="139"/>
      <c r="G44" s="139"/>
      <c r="H44" s="139"/>
      <c r="I44" s="139"/>
      <c r="J44" s="139"/>
      <c r="K44" s="139"/>
      <c r="L44" s="139"/>
      <c r="N44" s="38"/>
      <c r="AA44" s="37"/>
      <c r="AD44" s="52"/>
    </row>
    <row r="45" spans="1:35" ht="13.5" customHeight="1" x14ac:dyDescent="0.15">
      <c r="A45" s="138" t="s">
        <v>52</v>
      </c>
      <c r="B45" s="139"/>
      <c r="C45" s="139"/>
      <c r="D45" s="139"/>
      <c r="E45" s="139"/>
      <c r="F45" s="139"/>
      <c r="G45" s="139"/>
      <c r="H45" s="139"/>
      <c r="I45" s="139"/>
      <c r="J45" s="139"/>
      <c r="K45" s="139"/>
      <c r="L45" s="139"/>
      <c r="N45" s="38"/>
      <c r="AA45" s="37"/>
      <c r="AD45" s="52"/>
    </row>
    <row r="46" spans="1:35" ht="38.1" customHeight="1" x14ac:dyDescent="0.15">
      <c r="A46" s="138" t="s">
        <v>68</v>
      </c>
      <c r="B46" s="139"/>
      <c r="C46" s="139"/>
      <c r="D46" s="139"/>
      <c r="E46" s="139"/>
      <c r="F46" s="139"/>
      <c r="G46" s="139"/>
      <c r="H46" s="139"/>
      <c r="I46" s="139"/>
      <c r="J46" s="139"/>
      <c r="K46" s="139"/>
      <c r="L46" s="139"/>
      <c r="N46" s="38"/>
      <c r="AA46" s="37"/>
      <c r="AD46" s="52"/>
    </row>
    <row r="47" spans="1:35" ht="13.5" customHeight="1" x14ac:dyDescent="0.15">
      <c r="A47" s="138" t="s">
        <v>55</v>
      </c>
      <c r="B47" s="139"/>
      <c r="C47" s="139"/>
      <c r="D47" s="139"/>
      <c r="E47" s="139"/>
      <c r="F47" s="139"/>
      <c r="G47" s="139"/>
      <c r="H47" s="139"/>
      <c r="I47" s="139"/>
      <c r="J47" s="139"/>
      <c r="K47" s="139"/>
      <c r="L47" s="139"/>
      <c r="N47" s="38"/>
      <c r="AA47" s="37"/>
      <c r="AD47" s="52"/>
    </row>
    <row r="48" spans="1:35" ht="13.5" customHeight="1" x14ac:dyDescent="0.15">
      <c r="A48" s="97"/>
      <c r="B48" s="98"/>
      <c r="C48" s="98"/>
      <c r="D48" s="98"/>
      <c r="E48" s="98"/>
      <c r="F48" s="98"/>
      <c r="G48" s="98"/>
      <c r="H48" s="98"/>
      <c r="I48" s="98"/>
      <c r="J48" s="98"/>
      <c r="K48" s="98"/>
      <c r="L48" s="98"/>
      <c r="N48" s="38"/>
      <c r="AA48" s="37"/>
      <c r="AD48" s="52"/>
    </row>
    <row r="49" spans="1:48" ht="13.5" customHeight="1" x14ac:dyDescent="0.15">
      <c r="A49" s="8" t="s">
        <v>66</v>
      </c>
      <c r="B49" s="98"/>
      <c r="C49" s="98"/>
      <c r="D49" s="98"/>
      <c r="E49" s="98"/>
      <c r="F49" s="98"/>
      <c r="G49" s="98"/>
      <c r="H49" s="98"/>
      <c r="I49" s="98"/>
      <c r="J49" s="98"/>
      <c r="K49" s="98"/>
      <c r="L49" s="98"/>
      <c r="N49" s="38"/>
      <c r="AA49" s="37"/>
      <c r="AD49" s="52"/>
    </row>
    <row r="50" spans="1:48" ht="13.5" customHeight="1" x14ac:dyDescent="0.15">
      <c r="A50" s="97"/>
      <c r="B50" s="98"/>
      <c r="C50" s="98"/>
      <c r="D50" s="98"/>
      <c r="E50" s="98"/>
      <c r="F50" s="98"/>
      <c r="G50" s="98"/>
      <c r="H50" s="98"/>
      <c r="I50" s="98"/>
      <c r="J50" s="98"/>
      <c r="K50" s="98"/>
      <c r="L50" s="98"/>
      <c r="N50" s="38"/>
      <c r="AA50" s="37"/>
      <c r="AD50" s="52"/>
    </row>
    <row r="51" spans="1:48" ht="13.5" customHeight="1" x14ac:dyDescent="0.15">
      <c r="A51" s="8" t="s">
        <v>60</v>
      </c>
      <c r="B51" s="98"/>
      <c r="C51" s="98"/>
      <c r="D51" s="98"/>
      <c r="E51" s="98"/>
      <c r="F51" s="98"/>
      <c r="G51" s="98"/>
      <c r="H51" s="98"/>
      <c r="I51" s="98"/>
      <c r="J51" s="98"/>
      <c r="K51" s="98"/>
      <c r="L51" s="98"/>
      <c r="N51" s="38"/>
      <c r="AA51" s="37"/>
      <c r="AD51" s="52"/>
    </row>
    <row r="52" spans="1:48" ht="13.5" customHeight="1" thickBot="1" x14ac:dyDescent="0.2">
      <c r="A52" s="97"/>
      <c r="B52" s="98"/>
      <c r="C52" s="98"/>
      <c r="D52" s="98"/>
      <c r="E52" s="98"/>
      <c r="F52" s="98"/>
      <c r="G52" s="98"/>
      <c r="H52" s="98"/>
      <c r="I52" s="98"/>
      <c r="J52" s="98"/>
      <c r="K52" s="98"/>
      <c r="L52" s="98"/>
      <c r="N52" s="38"/>
      <c r="AA52" s="37"/>
      <c r="AD52" s="52"/>
    </row>
    <row r="53" spans="1:48" s="49" customFormat="1" ht="13.5" customHeight="1" thickBot="1" x14ac:dyDescent="0.2">
      <c r="A53" s="69" t="s">
        <v>67</v>
      </c>
      <c r="B53" s="66"/>
      <c r="C53" s="62"/>
      <c r="D53" s="54"/>
      <c r="E53" s="67"/>
      <c r="F53" s="68">
        <f>IF(M11=N42,M11,N42)</f>
        <v>19</v>
      </c>
      <c r="G53" s="54"/>
      <c r="H53" s="54"/>
      <c r="I53" s="54"/>
      <c r="J53" s="54"/>
      <c r="K53" s="54"/>
      <c r="L53" s="54"/>
      <c r="M53" s="55"/>
      <c r="N53" s="56"/>
      <c r="O53" s="2"/>
      <c r="P53" s="2"/>
      <c r="Q53" s="2"/>
      <c r="R53" s="2"/>
      <c r="S53" s="57"/>
      <c r="T53" s="57"/>
      <c r="U53" s="57"/>
      <c r="V53" s="63"/>
      <c r="W53" s="63"/>
      <c r="X53" s="63"/>
      <c r="Y53" s="2"/>
      <c r="Z53" s="57"/>
      <c r="AA53" s="58"/>
      <c r="AB53" s="59"/>
      <c r="AD53" s="60"/>
      <c r="AE53" s="107"/>
      <c r="AF53" s="107"/>
      <c r="AG53" s="89"/>
      <c r="AH53" s="107"/>
      <c r="AI53" s="107"/>
      <c r="AJ53" s="107"/>
      <c r="AK53" s="107"/>
      <c r="AL53" s="107"/>
      <c r="AM53" s="107"/>
      <c r="AN53" s="107"/>
      <c r="AO53" s="107"/>
      <c r="AP53" s="107"/>
      <c r="AQ53" s="107"/>
      <c r="AR53" s="107"/>
      <c r="AS53" s="89"/>
      <c r="AT53" s="89"/>
      <c r="AU53" s="89"/>
      <c r="AV53" s="89"/>
    </row>
    <row r="54" spans="1:48" s="49" customFormat="1" ht="13.5" customHeight="1" x14ac:dyDescent="0.15">
      <c r="A54" s="61"/>
      <c r="B54" s="66"/>
      <c r="C54" s="62"/>
      <c r="D54" s="54"/>
      <c r="E54" s="54"/>
      <c r="F54" s="54"/>
      <c r="G54" s="54"/>
      <c r="H54" s="54"/>
      <c r="I54" s="54"/>
      <c r="J54" s="54"/>
      <c r="K54" s="54"/>
      <c r="L54" s="54"/>
      <c r="M54" s="55"/>
      <c r="N54" s="56"/>
      <c r="O54" s="2"/>
      <c r="P54" s="2"/>
      <c r="Q54" s="2"/>
      <c r="R54" s="2"/>
      <c r="S54" s="57"/>
      <c r="T54" s="57"/>
      <c r="U54" s="57"/>
      <c r="V54" s="63"/>
      <c r="W54" s="63"/>
      <c r="X54" s="63"/>
      <c r="Y54" s="2"/>
      <c r="Z54" s="57"/>
      <c r="AA54" s="58"/>
      <c r="AB54" s="59"/>
      <c r="AD54" s="60"/>
      <c r="AE54" s="107"/>
      <c r="AF54" s="107"/>
      <c r="AG54" s="89"/>
      <c r="AH54" s="107"/>
      <c r="AI54" s="107"/>
      <c r="AJ54" s="107"/>
      <c r="AK54" s="107"/>
      <c r="AL54" s="107"/>
      <c r="AM54" s="107"/>
      <c r="AN54" s="107"/>
      <c r="AO54" s="107"/>
      <c r="AP54" s="107"/>
      <c r="AQ54" s="107"/>
      <c r="AR54" s="107"/>
      <c r="AS54" s="89"/>
      <c r="AT54" s="89"/>
      <c r="AU54" s="89"/>
      <c r="AV54" s="89"/>
    </row>
    <row r="55" spans="1:48" s="49" customFormat="1" ht="26.1" customHeight="1" x14ac:dyDescent="0.15">
      <c r="A55" s="138" t="s">
        <v>61</v>
      </c>
      <c r="B55" s="140"/>
      <c r="C55" s="140"/>
      <c r="D55" s="140"/>
      <c r="E55" s="140"/>
      <c r="F55" s="140"/>
      <c r="G55" s="140"/>
      <c r="H55" s="140"/>
      <c r="I55" s="140"/>
      <c r="J55" s="140"/>
      <c r="K55" s="140"/>
      <c r="L55" s="140"/>
      <c r="M55" s="55"/>
      <c r="N55" s="56"/>
      <c r="O55" s="2"/>
      <c r="P55" s="2"/>
      <c r="Q55" s="2"/>
      <c r="R55" s="2"/>
      <c r="S55" s="57"/>
      <c r="T55" s="57"/>
      <c r="U55" s="57"/>
      <c r="V55" s="63"/>
      <c r="W55" s="63"/>
      <c r="X55" s="63"/>
      <c r="Y55" s="2"/>
      <c r="Z55" s="57"/>
      <c r="AA55" s="58"/>
      <c r="AB55" s="59"/>
      <c r="AD55" s="60"/>
      <c r="AE55" s="107"/>
      <c r="AF55" s="107"/>
      <c r="AG55" s="89"/>
      <c r="AH55" s="107"/>
      <c r="AI55" s="107"/>
      <c r="AJ55" s="107"/>
      <c r="AK55" s="107"/>
      <c r="AL55" s="107"/>
      <c r="AM55" s="107"/>
      <c r="AN55" s="107"/>
      <c r="AO55" s="107"/>
      <c r="AP55" s="107"/>
      <c r="AQ55" s="107"/>
      <c r="AR55" s="107"/>
      <c r="AS55" s="89"/>
      <c r="AT55" s="89"/>
      <c r="AU55" s="89"/>
      <c r="AV55" s="89"/>
    </row>
    <row r="56" spans="1:48" x14ac:dyDescent="0.15">
      <c r="A56" s="71"/>
      <c r="B56" s="70"/>
      <c r="C56" s="70"/>
      <c r="D56" s="70"/>
      <c r="E56" s="70"/>
      <c r="G56" s="70"/>
      <c r="AA56" s="37"/>
      <c r="AD56" s="52"/>
    </row>
    <row r="57" spans="1:48" x14ac:dyDescent="0.15">
      <c r="A57" s="71" t="s">
        <v>59</v>
      </c>
      <c r="B57" s="70"/>
      <c r="C57" s="70"/>
      <c r="D57" s="70"/>
      <c r="E57" s="70"/>
      <c r="G57" s="70"/>
      <c r="AA57" s="37"/>
      <c r="AD57" s="52"/>
    </row>
    <row r="58" spans="1:48" x14ac:dyDescent="0.15">
      <c r="A58" s="71" t="s">
        <v>83</v>
      </c>
      <c r="B58" s="70"/>
      <c r="C58" s="70" t="s">
        <v>103</v>
      </c>
      <c r="D58" s="70"/>
      <c r="E58" s="70"/>
      <c r="G58" s="70"/>
      <c r="AA58" s="37"/>
      <c r="AD58" s="52"/>
    </row>
    <row r="59" spans="1:48" x14ac:dyDescent="0.15">
      <c r="A59" s="86" t="s">
        <v>69</v>
      </c>
      <c r="B59" s="113">
        <v>21</v>
      </c>
      <c r="C59" s="87" t="s">
        <v>58</v>
      </c>
      <c r="AD59" s="52"/>
    </row>
    <row r="60" spans="1:48" x14ac:dyDescent="0.15">
      <c r="A60" s="86" t="s">
        <v>70</v>
      </c>
      <c r="B60" s="113">
        <v>18</v>
      </c>
      <c r="C60" s="87" t="s">
        <v>58</v>
      </c>
      <c r="AD60" s="52"/>
    </row>
    <row r="61" spans="1:48" s="103" customFormat="1" x14ac:dyDescent="0.15">
      <c r="A61" s="86" t="s">
        <v>71</v>
      </c>
      <c r="B61" s="113">
        <v>22</v>
      </c>
      <c r="C61" s="87" t="s">
        <v>58</v>
      </c>
      <c r="D61" s="99"/>
      <c r="E61" s="99"/>
      <c r="F61" s="70"/>
      <c r="G61" s="99"/>
      <c r="H61" s="70"/>
      <c r="I61" s="70"/>
      <c r="J61" s="70"/>
      <c r="K61" s="70"/>
      <c r="L61" s="70"/>
      <c r="M61" s="41"/>
      <c r="N61" s="1"/>
      <c r="O61" s="2"/>
      <c r="P61" s="2"/>
      <c r="Q61" s="2"/>
      <c r="R61" s="2"/>
      <c r="S61" s="1"/>
      <c r="T61" s="1"/>
      <c r="U61" s="1"/>
      <c r="V61" s="63"/>
      <c r="W61" s="63"/>
      <c r="X61" s="63"/>
      <c r="Y61" s="3"/>
      <c r="Z61" s="1"/>
      <c r="AA61" s="1"/>
      <c r="AB61" s="4"/>
      <c r="AC61"/>
      <c r="AD61" s="4"/>
      <c r="AE61" s="104"/>
      <c r="AF61" s="104"/>
      <c r="AG61" s="70"/>
      <c r="AH61" s="104"/>
      <c r="AI61" s="104"/>
      <c r="AJ61" s="108"/>
      <c r="AK61" s="108"/>
      <c r="AL61" s="108"/>
      <c r="AM61" s="108"/>
      <c r="AN61" s="108"/>
      <c r="AO61" s="108"/>
      <c r="AP61" s="108"/>
      <c r="AQ61" s="108"/>
      <c r="AR61" s="108"/>
      <c r="AS61" s="99"/>
      <c r="AT61" s="99"/>
      <c r="AU61" s="99"/>
      <c r="AV61" s="99"/>
    </row>
    <row r="62" spans="1:48" s="103" customFormat="1" x14ac:dyDescent="0.15">
      <c r="A62" s="86" t="s">
        <v>72</v>
      </c>
      <c r="B62" s="113">
        <v>22</v>
      </c>
      <c r="C62" s="87" t="s">
        <v>58</v>
      </c>
      <c r="D62" s="99"/>
      <c r="E62" s="99"/>
      <c r="F62" s="70"/>
      <c r="G62" s="99"/>
      <c r="H62" s="70"/>
      <c r="I62" s="70"/>
      <c r="J62" s="70"/>
      <c r="K62" s="70"/>
      <c r="L62" s="70"/>
      <c r="M62" s="41"/>
      <c r="N62" s="1"/>
      <c r="O62" s="2"/>
      <c r="P62" s="2"/>
      <c r="Q62" s="2"/>
      <c r="R62" s="2"/>
      <c r="S62" s="1"/>
      <c r="T62" s="1"/>
      <c r="U62" s="1"/>
      <c r="V62" s="63"/>
      <c r="W62" s="63"/>
      <c r="X62" s="63"/>
      <c r="Y62" s="3"/>
      <c r="Z62" s="1"/>
      <c r="AA62" s="1"/>
      <c r="AB62" s="4"/>
      <c r="AC62"/>
      <c r="AD62" s="4"/>
      <c r="AE62" s="104"/>
      <c r="AF62" s="104"/>
      <c r="AG62" s="70"/>
      <c r="AH62" s="104"/>
      <c r="AI62" s="104"/>
      <c r="AJ62" s="108"/>
      <c r="AK62" s="108"/>
      <c r="AL62" s="108"/>
      <c r="AM62" s="108"/>
      <c r="AN62" s="108"/>
      <c r="AO62" s="108"/>
      <c r="AP62" s="108"/>
      <c r="AQ62" s="108"/>
      <c r="AR62" s="108"/>
      <c r="AS62" s="99"/>
      <c r="AT62" s="99"/>
      <c r="AU62" s="99"/>
      <c r="AV62" s="99"/>
    </row>
    <row r="63" spans="1:48" s="103" customFormat="1" x14ac:dyDescent="0.15">
      <c r="A63" s="86" t="s">
        <v>73</v>
      </c>
      <c r="B63" s="113">
        <v>20</v>
      </c>
      <c r="C63" s="87" t="s">
        <v>58</v>
      </c>
      <c r="D63" s="99"/>
      <c r="E63" s="99"/>
      <c r="F63" s="70"/>
      <c r="G63" s="99"/>
      <c r="H63" s="70"/>
      <c r="I63" s="70"/>
      <c r="J63" s="70"/>
      <c r="K63" s="70"/>
      <c r="L63" s="70"/>
      <c r="M63" s="41"/>
      <c r="N63" s="1"/>
      <c r="O63" s="2"/>
      <c r="P63" s="2"/>
      <c r="Q63" s="2"/>
      <c r="R63" s="2"/>
      <c r="S63" s="1"/>
      <c r="T63" s="1"/>
      <c r="U63" s="1"/>
      <c r="V63" s="63"/>
      <c r="W63" s="63"/>
      <c r="X63" s="63"/>
      <c r="Y63" s="3"/>
      <c r="Z63" s="1"/>
      <c r="AA63" s="1"/>
      <c r="AB63" s="4"/>
      <c r="AC63"/>
      <c r="AD63" s="4"/>
      <c r="AE63" s="104"/>
      <c r="AF63" s="104"/>
      <c r="AG63" s="70"/>
      <c r="AH63" s="104"/>
      <c r="AI63" s="104"/>
      <c r="AJ63" s="108"/>
      <c r="AK63" s="108"/>
      <c r="AL63" s="108"/>
      <c r="AM63" s="108"/>
      <c r="AN63" s="108"/>
      <c r="AO63" s="108"/>
      <c r="AP63" s="108"/>
      <c r="AQ63" s="108"/>
      <c r="AR63" s="108"/>
      <c r="AS63" s="99"/>
      <c r="AT63" s="99"/>
      <c r="AU63" s="99"/>
      <c r="AV63" s="99"/>
    </row>
    <row r="64" spans="1:48" s="103" customFormat="1" x14ac:dyDescent="0.15">
      <c r="A64" s="86" t="s">
        <v>74</v>
      </c>
      <c r="B64" s="113">
        <v>19</v>
      </c>
      <c r="C64" s="87" t="s">
        <v>58</v>
      </c>
      <c r="D64" s="99"/>
      <c r="E64" s="99"/>
      <c r="F64" s="70"/>
      <c r="G64" s="99"/>
      <c r="H64" s="70"/>
      <c r="I64" s="70"/>
      <c r="J64" s="70"/>
      <c r="K64" s="70"/>
      <c r="L64" s="70"/>
      <c r="M64" s="41"/>
      <c r="N64" s="1"/>
      <c r="O64" s="2"/>
      <c r="P64" s="2"/>
      <c r="Q64" s="2"/>
      <c r="R64" s="2"/>
      <c r="S64" s="1"/>
      <c r="T64" s="1"/>
      <c r="U64" s="1"/>
      <c r="V64" s="63"/>
      <c r="W64" s="63"/>
      <c r="X64" s="63"/>
      <c r="Y64" s="3"/>
      <c r="Z64" s="1"/>
      <c r="AA64" s="1"/>
      <c r="AB64" s="4"/>
      <c r="AC64"/>
      <c r="AD64" s="4"/>
      <c r="AE64" s="104"/>
      <c r="AF64" s="104"/>
      <c r="AG64" s="70"/>
      <c r="AH64" s="104"/>
      <c r="AI64" s="104"/>
      <c r="AJ64" s="108"/>
      <c r="AK64" s="108"/>
      <c r="AL64" s="108"/>
      <c r="AM64" s="108"/>
      <c r="AN64" s="108"/>
      <c r="AO64" s="108"/>
      <c r="AP64" s="108"/>
      <c r="AQ64" s="108"/>
      <c r="AR64" s="108"/>
      <c r="AS64" s="99"/>
      <c r="AT64" s="99"/>
      <c r="AU64" s="99"/>
      <c r="AV64" s="99"/>
    </row>
    <row r="65" spans="1:48" s="103" customFormat="1" x14ac:dyDescent="0.15">
      <c r="A65" s="86" t="s">
        <v>75</v>
      </c>
      <c r="B65" s="113">
        <v>21</v>
      </c>
      <c r="C65" s="87" t="s">
        <v>58</v>
      </c>
      <c r="D65" s="99"/>
      <c r="E65" s="99"/>
      <c r="F65" s="70"/>
      <c r="G65" s="99"/>
      <c r="H65" s="70"/>
      <c r="I65" s="70"/>
      <c r="J65" s="70"/>
      <c r="K65" s="70"/>
      <c r="L65" s="70"/>
      <c r="M65" s="41"/>
      <c r="N65" s="1"/>
      <c r="O65" s="2"/>
      <c r="P65" s="2"/>
      <c r="Q65" s="2"/>
      <c r="R65" s="2"/>
      <c r="S65" s="1"/>
      <c r="T65" s="1"/>
      <c r="U65" s="1"/>
      <c r="V65" s="63"/>
      <c r="W65" s="63"/>
      <c r="X65" s="63"/>
      <c r="Y65" s="3"/>
      <c r="Z65" s="1"/>
      <c r="AA65" s="1"/>
      <c r="AB65" s="4"/>
      <c r="AC65"/>
      <c r="AD65" s="4"/>
      <c r="AE65" s="104"/>
      <c r="AF65" s="104"/>
      <c r="AG65" s="70"/>
      <c r="AH65" s="104"/>
      <c r="AI65" s="104"/>
      <c r="AJ65" s="108"/>
      <c r="AK65" s="108"/>
      <c r="AL65" s="108"/>
      <c r="AM65" s="108"/>
      <c r="AN65" s="108"/>
      <c r="AO65" s="108"/>
      <c r="AP65" s="108"/>
      <c r="AQ65" s="108"/>
      <c r="AR65" s="108"/>
      <c r="AS65" s="99"/>
      <c r="AT65" s="99"/>
      <c r="AU65" s="99"/>
      <c r="AV65" s="99"/>
    </row>
    <row r="66" spans="1:48" s="103" customFormat="1" x14ac:dyDescent="0.15">
      <c r="A66" s="86" t="s">
        <v>76</v>
      </c>
      <c r="B66" s="113">
        <v>19</v>
      </c>
      <c r="C66" s="87" t="s">
        <v>58</v>
      </c>
      <c r="D66" s="99"/>
      <c r="E66" s="99"/>
      <c r="F66" s="70"/>
      <c r="G66" s="99"/>
      <c r="H66" s="70"/>
      <c r="I66" s="70"/>
      <c r="J66" s="70"/>
      <c r="K66" s="70"/>
      <c r="L66" s="70"/>
      <c r="M66" s="41"/>
      <c r="N66" s="1"/>
      <c r="O66" s="2"/>
      <c r="P66" s="2"/>
      <c r="Q66" s="2"/>
      <c r="R66" s="2"/>
      <c r="S66" s="1"/>
      <c r="T66" s="1"/>
      <c r="U66" s="1"/>
      <c r="V66" s="63"/>
      <c r="W66" s="63"/>
      <c r="X66" s="63"/>
      <c r="Y66" s="3"/>
      <c r="Z66" s="1"/>
      <c r="AA66" s="1"/>
      <c r="AB66" s="4"/>
      <c r="AC66"/>
      <c r="AD66" s="4"/>
      <c r="AE66" s="104"/>
      <c r="AF66" s="104"/>
      <c r="AG66" s="70"/>
      <c r="AH66" s="104"/>
      <c r="AI66" s="104"/>
      <c r="AJ66" s="108"/>
      <c r="AK66" s="108"/>
      <c r="AL66" s="108"/>
      <c r="AM66" s="108"/>
      <c r="AN66" s="108"/>
      <c r="AO66" s="108"/>
      <c r="AP66" s="108"/>
      <c r="AQ66" s="108"/>
      <c r="AR66" s="108"/>
      <c r="AS66" s="99"/>
      <c r="AT66" s="99"/>
      <c r="AU66" s="99"/>
      <c r="AV66" s="99"/>
    </row>
    <row r="67" spans="1:48" s="103" customFormat="1" x14ac:dyDescent="0.15">
      <c r="A67" s="86" t="s">
        <v>77</v>
      </c>
      <c r="B67" s="113">
        <v>20</v>
      </c>
      <c r="C67" s="87" t="s">
        <v>58</v>
      </c>
      <c r="D67" s="99"/>
      <c r="E67" s="99"/>
      <c r="F67" s="70"/>
      <c r="G67" s="99"/>
      <c r="H67" s="70"/>
      <c r="I67" s="70"/>
      <c r="J67" s="70"/>
      <c r="K67" s="70"/>
      <c r="L67" s="70"/>
      <c r="M67" s="41"/>
      <c r="N67" s="1"/>
      <c r="O67" s="2"/>
      <c r="P67" s="2"/>
      <c r="Q67" s="2"/>
      <c r="R67" s="2"/>
      <c r="S67" s="1"/>
      <c r="T67" s="1"/>
      <c r="U67" s="1"/>
      <c r="V67" s="63"/>
      <c r="W67" s="63"/>
      <c r="X67" s="63"/>
      <c r="Y67" s="3"/>
      <c r="Z67" s="1"/>
      <c r="AA67" s="1"/>
      <c r="AB67" s="4"/>
      <c r="AC67"/>
      <c r="AD67" s="4"/>
      <c r="AE67" s="104"/>
      <c r="AF67" s="104"/>
      <c r="AG67" s="70"/>
      <c r="AH67" s="104"/>
      <c r="AI67" s="104"/>
      <c r="AJ67" s="108"/>
      <c r="AK67" s="108"/>
      <c r="AL67" s="108"/>
      <c r="AM67" s="108"/>
      <c r="AN67" s="108"/>
      <c r="AO67" s="108"/>
      <c r="AP67" s="108"/>
      <c r="AQ67" s="108"/>
      <c r="AR67" s="108"/>
      <c r="AS67" s="99"/>
      <c r="AT67" s="99"/>
      <c r="AU67" s="99"/>
      <c r="AV67" s="99"/>
    </row>
    <row r="68" spans="1:48" s="103" customFormat="1" x14ac:dyDescent="0.15">
      <c r="A68" s="86" t="s">
        <v>78</v>
      </c>
      <c r="B68" s="113">
        <v>19</v>
      </c>
      <c r="C68" s="87" t="s">
        <v>58</v>
      </c>
      <c r="D68" s="99"/>
      <c r="E68" s="99"/>
      <c r="F68" s="70"/>
      <c r="G68" s="99"/>
      <c r="H68" s="70"/>
      <c r="I68" s="70"/>
      <c r="J68" s="70"/>
      <c r="K68" s="70"/>
      <c r="L68" s="70"/>
      <c r="M68" s="41"/>
      <c r="N68" s="1"/>
      <c r="O68" s="2"/>
      <c r="P68" s="2"/>
      <c r="Q68" s="2"/>
      <c r="R68" s="2"/>
      <c r="S68" s="1"/>
      <c r="T68" s="1"/>
      <c r="U68" s="1"/>
      <c r="V68" s="63"/>
      <c r="W68" s="63"/>
      <c r="X68" s="63"/>
      <c r="Y68" s="3"/>
      <c r="Z68" s="1"/>
      <c r="AA68" s="1"/>
      <c r="AB68" s="4"/>
      <c r="AC68"/>
      <c r="AD68" s="4"/>
      <c r="AE68" s="104"/>
      <c r="AF68" s="104"/>
      <c r="AG68" s="70"/>
      <c r="AH68" s="104"/>
      <c r="AI68" s="104"/>
      <c r="AJ68" s="108"/>
      <c r="AK68" s="108"/>
      <c r="AL68" s="108"/>
      <c r="AM68" s="108"/>
      <c r="AN68" s="108"/>
      <c r="AO68" s="108"/>
      <c r="AP68" s="108"/>
      <c r="AQ68" s="108"/>
      <c r="AR68" s="108"/>
      <c r="AS68" s="99"/>
      <c r="AT68" s="99"/>
      <c r="AU68" s="99"/>
      <c r="AV68" s="99"/>
    </row>
    <row r="69" spans="1:48" s="103" customFormat="1" x14ac:dyDescent="0.15">
      <c r="A69" s="86" t="s">
        <v>79</v>
      </c>
      <c r="B69" s="113">
        <v>18</v>
      </c>
      <c r="C69" s="87" t="s">
        <v>58</v>
      </c>
      <c r="D69" s="99"/>
      <c r="E69" s="99"/>
      <c r="F69" s="70"/>
      <c r="G69" s="99"/>
      <c r="H69" s="70"/>
      <c r="I69" s="70"/>
      <c r="J69" s="70"/>
      <c r="K69" s="70"/>
      <c r="L69" s="70"/>
      <c r="M69" s="41"/>
      <c r="N69" s="1"/>
      <c r="O69" s="2"/>
      <c r="P69" s="2"/>
      <c r="Q69" s="2"/>
      <c r="R69" s="2"/>
      <c r="S69" s="1"/>
      <c r="T69" s="1"/>
      <c r="U69" s="1"/>
      <c r="V69" s="63"/>
      <c r="W69" s="63"/>
      <c r="X69" s="63"/>
      <c r="Y69" s="3"/>
      <c r="Z69" s="1"/>
      <c r="AA69" s="1"/>
      <c r="AB69" s="4"/>
      <c r="AC69"/>
      <c r="AD69" s="4"/>
      <c r="AE69" s="104"/>
      <c r="AF69" s="104"/>
      <c r="AG69" s="70"/>
      <c r="AH69" s="104"/>
      <c r="AI69" s="104"/>
      <c r="AJ69" s="108"/>
      <c r="AK69" s="108"/>
      <c r="AL69" s="108"/>
      <c r="AM69" s="108"/>
      <c r="AN69" s="108"/>
      <c r="AO69" s="108"/>
      <c r="AP69" s="108"/>
      <c r="AQ69" s="108"/>
      <c r="AR69" s="108"/>
      <c r="AS69" s="99"/>
      <c r="AT69" s="99"/>
      <c r="AU69" s="99"/>
      <c r="AV69" s="99"/>
    </row>
    <row r="70" spans="1:48" s="103" customFormat="1" x14ac:dyDescent="0.15">
      <c r="A70" s="86" t="s">
        <v>80</v>
      </c>
      <c r="B70" s="113">
        <v>22</v>
      </c>
      <c r="C70" s="87" t="s">
        <v>58</v>
      </c>
      <c r="D70" s="99"/>
      <c r="E70" s="99"/>
      <c r="F70" s="70"/>
      <c r="G70" s="99"/>
      <c r="H70" s="70"/>
      <c r="I70" s="70"/>
      <c r="J70" s="70"/>
      <c r="K70" s="70"/>
      <c r="L70" s="70"/>
      <c r="M70" s="41"/>
      <c r="N70" s="1"/>
      <c r="O70" s="2"/>
      <c r="P70" s="2"/>
      <c r="Q70" s="2"/>
      <c r="R70" s="2"/>
      <c r="S70" s="1"/>
      <c r="T70" s="1"/>
      <c r="U70" s="1"/>
      <c r="V70" s="63"/>
      <c r="W70" s="63"/>
      <c r="X70" s="63"/>
      <c r="Y70" s="3"/>
      <c r="Z70" s="1"/>
      <c r="AA70" s="1"/>
      <c r="AB70" s="4"/>
      <c r="AC70"/>
      <c r="AD70" s="4"/>
      <c r="AE70" s="104"/>
      <c r="AF70" s="104"/>
      <c r="AG70" s="70"/>
      <c r="AH70" s="104"/>
      <c r="AI70" s="104"/>
      <c r="AJ70" s="108"/>
      <c r="AK70" s="108"/>
      <c r="AL70" s="108"/>
      <c r="AM70" s="108"/>
      <c r="AN70" s="108"/>
      <c r="AO70" s="108"/>
      <c r="AP70" s="108"/>
      <c r="AQ70" s="108"/>
      <c r="AR70" s="108"/>
      <c r="AS70" s="99"/>
      <c r="AT70" s="99"/>
      <c r="AU70" s="99"/>
      <c r="AV70" s="99"/>
    </row>
    <row r="71" spans="1:48" s="103" customFormat="1" x14ac:dyDescent="0.15">
      <c r="A71" s="86" t="s">
        <v>65</v>
      </c>
      <c r="B71" s="113">
        <f>SUM(B59:B70)</f>
        <v>241</v>
      </c>
      <c r="C71" s="87" t="s">
        <v>58</v>
      </c>
      <c r="D71" s="99"/>
      <c r="E71" s="99"/>
      <c r="F71" s="70"/>
      <c r="G71" s="99"/>
      <c r="H71" s="70"/>
      <c r="I71" s="70"/>
      <c r="J71" s="70"/>
      <c r="K71" s="70"/>
      <c r="L71" s="70"/>
      <c r="M71" s="41"/>
      <c r="N71" s="1"/>
      <c r="O71" s="2"/>
      <c r="P71" s="2"/>
      <c r="Q71" s="2"/>
      <c r="R71" s="2"/>
      <c r="S71" s="1"/>
      <c r="T71" s="1"/>
      <c r="U71" s="1"/>
      <c r="V71" s="63"/>
      <c r="W71" s="63"/>
      <c r="X71" s="63"/>
      <c r="Y71" s="3"/>
      <c r="Z71" s="1"/>
      <c r="AA71" s="1"/>
      <c r="AB71" s="4"/>
      <c r="AC71"/>
      <c r="AD71" s="4"/>
      <c r="AE71" s="104"/>
      <c r="AF71" s="104"/>
      <c r="AG71" s="70"/>
      <c r="AH71" s="104"/>
      <c r="AI71" s="104"/>
      <c r="AJ71" s="108"/>
      <c r="AK71" s="108"/>
      <c r="AL71" s="108"/>
      <c r="AM71" s="108"/>
      <c r="AN71" s="108"/>
      <c r="AO71" s="108"/>
      <c r="AP71" s="108"/>
      <c r="AQ71" s="108"/>
      <c r="AR71" s="108"/>
      <c r="AS71" s="99"/>
      <c r="AT71" s="99"/>
      <c r="AU71" s="99"/>
      <c r="AV71" s="99"/>
    </row>
  </sheetData>
  <sheetProtection sheet="1" selectLockedCells="1"/>
  <mergeCells count="22">
    <mergeCell ref="I10:L15"/>
    <mergeCell ref="I16:L19"/>
    <mergeCell ref="I20:L30"/>
    <mergeCell ref="I31:L42"/>
    <mergeCell ref="A46:L46"/>
    <mergeCell ref="A47:L47"/>
    <mergeCell ref="A55:L55"/>
    <mergeCell ref="A41:F41"/>
    <mergeCell ref="A42:F42"/>
    <mergeCell ref="A43:L43"/>
    <mergeCell ref="A44:L44"/>
    <mergeCell ref="A45:L45"/>
    <mergeCell ref="A1:L1"/>
    <mergeCell ref="A2:G2"/>
    <mergeCell ref="H4:L4"/>
    <mergeCell ref="H5:L5"/>
    <mergeCell ref="H6:L6"/>
    <mergeCell ref="A8:A9"/>
    <mergeCell ref="C8:E9"/>
    <mergeCell ref="G8:G9"/>
    <mergeCell ref="H8:H9"/>
    <mergeCell ref="I8:L9"/>
  </mergeCells>
  <phoneticPr fontId="3"/>
  <conditionalFormatting sqref="A10">
    <cfRule type="expression" dxfId="126" priority="63">
      <formula>$N$10=0</formula>
    </cfRule>
  </conditionalFormatting>
  <conditionalFormatting sqref="A11">
    <cfRule type="expression" dxfId="125" priority="62">
      <formula>$N$11=0</formula>
    </cfRule>
  </conditionalFormatting>
  <conditionalFormatting sqref="A12">
    <cfRule type="expression" dxfId="124" priority="61">
      <formula>$N$12=0</formula>
    </cfRule>
  </conditionalFormatting>
  <conditionalFormatting sqref="A13">
    <cfRule type="expression" dxfId="123" priority="60">
      <formula>$N$13=0</formula>
    </cfRule>
  </conditionalFormatting>
  <conditionalFormatting sqref="A14">
    <cfRule type="expression" dxfId="122" priority="59">
      <formula>$N$14=0</formula>
    </cfRule>
  </conditionalFormatting>
  <conditionalFormatting sqref="A15">
    <cfRule type="expression" dxfId="121" priority="58">
      <formula>$N$15=0</formula>
    </cfRule>
  </conditionalFormatting>
  <conditionalFormatting sqref="A16">
    <cfRule type="expression" dxfId="120" priority="57">
      <formula>$N$16=0</formula>
    </cfRule>
  </conditionalFormatting>
  <conditionalFormatting sqref="A17">
    <cfRule type="expression" dxfId="119" priority="56">
      <formula>$N$17=0</formula>
    </cfRule>
  </conditionalFormatting>
  <conditionalFormatting sqref="A18">
    <cfRule type="expression" dxfId="118" priority="55">
      <formula>$N$18=0</formula>
    </cfRule>
  </conditionalFormatting>
  <conditionalFormatting sqref="A19">
    <cfRule type="expression" dxfId="117" priority="54">
      <formula>$N$19=0</formula>
    </cfRule>
  </conditionalFormatting>
  <conditionalFormatting sqref="A20">
    <cfRule type="expression" dxfId="116" priority="53">
      <formula>$N$20=0</formula>
    </cfRule>
  </conditionalFormatting>
  <conditionalFormatting sqref="A21">
    <cfRule type="expression" dxfId="115" priority="52">
      <formula>$N$21=0</formula>
    </cfRule>
  </conditionalFormatting>
  <conditionalFormatting sqref="A22">
    <cfRule type="expression" dxfId="114" priority="51">
      <formula>$N$22=0</formula>
    </cfRule>
  </conditionalFormatting>
  <conditionalFormatting sqref="A23">
    <cfRule type="expression" dxfId="113" priority="50">
      <formula>$N$23=0</formula>
    </cfRule>
  </conditionalFormatting>
  <conditionalFormatting sqref="A24">
    <cfRule type="expression" dxfId="112" priority="49">
      <formula>$N$24=0</formula>
    </cfRule>
  </conditionalFormatting>
  <conditionalFormatting sqref="A25">
    <cfRule type="expression" dxfId="111" priority="48">
      <formula>$N$25=0</formula>
    </cfRule>
  </conditionalFormatting>
  <conditionalFormatting sqref="A26">
    <cfRule type="expression" dxfId="110" priority="47">
      <formula>$N$26=0</formula>
    </cfRule>
  </conditionalFormatting>
  <conditionalFormatting sqref="A27">
    <cfRule type="expression" dxfId="109" priority="46">
      <formula>$N$27=0</formula>
    </cfRule>
  </conditionalFormatting>
  <conditionalFormatting sqref="A28">
    <cfRule type="expression" dxfId="108" priority="45">
      <formula>$N$28=0</formula>
    </cfRule>
  </conditionalFormatting>
  <conditionalFormatting sqref="A29">
    <cfRule type="expression" dxfId="107" priority="44">
      <formula>$N$29=0</formula>
    </cfRule>
  </conditionalFormatting>
  <conditionalFormatting sqref="A30">
    <cfRule type="expression" dxfId="106" priority="43">
      <formula>$N$30=0</formula>
    </cfRule>
  </conditionalFormatting>
  <conditionalFormatting sqref="A31">
    <cfRule type="expression" dxfId="105" priority="42">
      <formula>$N$31=0</formula>
    </cfRule>
  </conditionalFormatting>
  <conditionalFormatting sqref="A32">
    <cfRule type="expression" dxfId="104" priority="41">
      <formula>$N$32=0</formula>
    </cfRule>
  </conditionalFormatting>
  <conditionalFormatting sqref="A33">
    <cfRule type="expression" dxfId="103" priority="40">
      <formula>$N$33=0</formula>
    </cfRule>
  </conditionalFormatting>
  <conditionalFormatting sqref="A34">
    <cfRule type="expression" dxfId="102" priority="39">
      <formula>$N$34=0</formula>
    </cfRule>
  </conditionalFormatting>
  <conditionalFormatting sqref="A35">
    <cfRule type="expression" dxfId="101" priority="38">
      <formula>$N$35=0</formula>
    </cfRule>
  </conditionalFormatting>
  <conditionalFormatting sqref="A36">
    <cfRule type="expression" dxfId="100" priority="37">
      <formula>$N$36=0</formula>
    </cfRule>
  </conditionalFormatting>
  <conditionalFormatting sqref="A37">
    <cfRule type="expression" dxfId="99" priority="36">
      <formula>$N$37=0</formula>
    </cfRule>
  </conditionalFormatting>
  <conditionalFormatting sqref="A38">
    <cfRule type="expression" dxfId="98" priority="6">
      <formula>$N$38=0</formula>
    </cfRule>
  </conditionalFormatting>
  <conditionalFormatting sqref="A40">
    <cfRule type="expression" dxfId="97" priority="4">
      <formula>$N$40=0</formula>
    </cfRule>
  </conditionalFormatting>
  <conditionalFormatting sqref="A39">
    <cfRule type="expression" dxfId="96" priority="2">
      <formula>$N$39=0</formula>
    </cfRule>
  </conditionalFormatting>
  <conditionalFormatting sqref="B10:B40">
    <cfRule type="expression" dxfId="95" priority="1">
      <formula>$N10=0</formula>
    </cfRule>
  </conditionalFormatting>
  <dataValidations count="1">
    <dataValidation type="list" allowBlank="1" showInputMessage="1" sqref="H10:H40" xr:uid="{80C4ACE0-9943-464F-958E-DC8A68C1B8BC}">
      <formula1>$AB$10:$AB$18</formula1>
    </dataValidation>
  </dataValidations>
  <pageMargins left="0.70866141732283472" right="0.51181102362204722" top="0.74803149606299213" bottom="0.55118110236220474" header="0.31496062992125984" footer="0.31496062992125984"/>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8</xdr:col>
                    <xdr:colOff>0</xdr:colOff>
                    <xdr:row>15</xdr:row>
                    <xdr:rowOff>0</xdr:rowOff>
                  </from>
                  <to>
                    <xdr:col>9</xdr:col>
                    <xdr:colOff>266700</xdr:colOff>
                    <xdr:row>16</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8</xdr:col>
                    <xdr:colOff>0</xdr:colOff>
                    <xdr:row>16</xdr:row>
                    <xdr:rowOff>104775</xdr:rowOff>
                  </from>
                  <to>
                    <xdr:col>9</xdr:col>
                    <xdr:colOff>266700</xdr:colOff>
                    <xdr:row>17</xdr:row>
                    <xdr:rowOff>123825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7416F-3E21-4D6D-BBCA-5DA1E853FDB0}">
  <sheetPr>
    <pageSetUpPr fitToPage="1"/>
  </sheetPr>
  <dimension ref="A1:AV71"/>
  <sheetViews>
    <sheetView zoomScaleNormal="100" workbookViewId="0">
      <selection activeCell="C10" sqref="C10"/>
    </sheetView>
  </sheetViews>
  <sheetFormatPr defaultRowHeight="13.5" x14ac:dyDescent="0.15"/>
  <cols>
    <col min="1" max="1" width="11.875" style="99" customWidth="1"/>
    <col min="2" max="2" width="4.5" style="99" customWidth="1"/>
    <col min="3" max="3" width="10.125" style="99" customWidth="1"/>
    <col min="4" max="4" width="3.875" style="99" customWidth="1"/>
    <col min="5" max="5" width="10.125" style="99" customWidth="1"/>
    <col min="6" max="6" width="8.625" style="70" customWidth="1"/>
    <col min="7" max="7" width="14.625" style="99" customWidth="1"/>
    <col min="8" max="8" width="13.625" style="70" customWidth="1"/>
    <col min="9" max="9" width="4.625" style="70" customWidth="1"/>
    <col min="10" max="11" width="4" style="70" customWidth="1"/>
    <col min="12" max="12" width="4.625" style="70" customWidth="1"/>
    <col min="13" max="13" width="4.625" style="41" hidden="1" customWidth="1"/>
    <col min="14" max="14" width="4.625" style="1" hidden="1" customWidth="1"/>
    <col min="15" max="18" width="4.625" style="2" hidden="1" customWidth="1"/>
    <col min="19" max="21" width="4.625" style="1" hidden="1" customWidth="1"/>
    <col min="22" max="24" width="4.625" style="63" hidden="1" customWidth="1"/>
    <col min="25" max="25" width="4.625" style="3" hidden="1" customWidth="1"/>
    <col min="26" max="27" width="4.625" style="1" hidden="1" customWidth="1"/>
    <col min="28" max="28" width="4.625" style="4" hidden="1" customWidth="1"/>
    <col min="29" max="29" width="4.625" hidden="1" customWidth="1"/>
    <col min="30" max="30" width="4.625" style="4" hidden="1" customWidth="1"/>
    <col min="31" max="32" width="4.625" style="104" hidden="1" customWidth="1"/>
    <col min="33" max="33" width="4.625" style="70" hidden="1" customWidth="1"/>
    <col min="34" max="41" width="9" style="104"/>
    <col min="42" max="48" width="9" style="70"/>
  </cols>
  <sheetData>
    <row r="1" spans="1:35" ht="19.5" customHeight="1" x14ac:dyDescent="0.15">
      <c r="A1" s="146" t="s">
        <v>41</v>
      </c>
      <c r="B1" s="146"/>
      <c r="C1" s="146"/>
      <c r="D1" s="146"/>
      <c r="E1" s="146"/>
      <c r="F1" s="146"/>
      <c r="G1" s="146"/>
      <c r="H1" s="146"/>
      <c r="I1" s="146"/>
      <c r="J1" s="147"/>
      <c r="K1" s="147"/>
      <c r="L1" s="147"/>
      <c r="M1" s="40"/>
    </row>
    <row r="2" spans="1:35" ht="17.25" customHeight="1" x14ac:dyDescent="0.15">
      <c r="A2" s="148"/>
      <c r="B2" s="148"/>
      <c r="C2" s="148"/>
      <c r="D2" s="148"/>
      <c r="E2" s="148"/>
      <c r="F2" s="148"/>
      <c r="G2" s="148"/>
      <c r="I2" s="46">
        <v>2027</v>
      </c>
      <c r="J2" s="6" t="s">
        <v>0</v>
      </c>
      <c r="K2" s="47">
        <v>2</v>
      </c>
      <c r="L2" s="8" t="s">
        <v>53</v>
      </c>
    </row>
    <row r="3" spans="1:35" ht="9.75" customHeight="1" x14ac:dyDescent="0.15">
      <c r="A3" s="100"/>
      <c r="B3" s="100"/>
      <c r="C3" s="100"/>
      <c r="D3" s="100"/>
      <c r="E3" s="100"/>
      <c r="F3" s="100"/>
      <c r="G3" s="100"/>
    </row>
    <row r="4" spans="1:35" ht="17.25" customHeight="1" x14ac:dyDescent="0.15">
      <c r="A4" s="71"/>
      <c r="B4" s="71"/>
      <c r="C4" s="71"/>
      <c r="D4" s="72"/>
      <c r="E4" s="72"/>
      <c r="F4" s="73"/>
      <c r="G4" s="74" t="s">
        <v>1</v>
      </c>
      <c r="H4" s="166">
        <f>初期設定!B2</f>
        <v>0</v>
      </c>
      <c r="I4" s="167"/>
      <c r="J4" s="167"/>
      <c r="K4" s="167"/>
      <c r="L4" s="167"/>
    </row>
    <row r="5" spans="1:35" ht="17.25" customHeight="1" x14ac:dyDescent="0.15">
      <c r="A5" s="71"/>
      <c r="B5" s="71"/>
      <c r="C5" s="71"/>
      <c r="D5" s="72"/>
      <c r="E5" s="72"/>
      <c r="F5" s="73"/>
      <c r="G5" s="74" t="s">
        <v>2</v>
      </c>
      <c r="H5" s="166">
        <f>初期設定!B3</f>
        <v>0</v>
      </c>
      <c r="I5" s="168"/>
      <c r="J5" s="168"/>
      <c r="K5" s="168"/>
      <c r="L5" s="168"/>
    </row>
    <row r="6" spans="1:35" ht="17.25" customHeight="1" x14ac:dyDescent="0.15">
      <c r="A6" s="72"/>
      <c r="B6" s="72"/>
      <c r="C6" s="75"/>
      <c r="D6" s="75"/>
      <c r="E6" s="75"/>
      <c r="F6" s="76"/>
      <c r="G6" s="74" t="s">
        <v>3</v>
      </c>
      <c r="H6" s="166">
        <f>初期設定!B4</f>
        <v>0</v>
      </c>
      <c r="I6" s="168"/>
      <c r="J6" s="168"/>
      <c r="K6" s="168"/>
      <c r="L6" s="168"/>
    </row>
    <row r="7" spans="1:35" ht="9.9499999999999993" customHeight="1" x14ac:dyDescent="0.15">
      <c r="A7" s="72"/>
      <c r="B7" s="72"/>
      <c r="C7" s="77"/>
      <c r="D7" s="78"/>
      <c r="E7" s="77"/>
      <c r="F7" s="77"/>
      <c r="G7" s="72"/>
      <c r="H7" s="79"/>
    </row>
    <row r="8" spans="1:35" ht="17.25" customHeight="1" x14ac:dyDescent="0.15">
      <c r="A8" s="152" t="s">
        <v>4</v>
      </c>
      <c r="B8" s="80" t="s">
        <v>5</v>
      </c>
      <c r="C8" s="153" t="s">
        <v>6</v>
      </c>
      <c r="D8" s="154"/>
      <c r="E8" s="155"/>
      <c r="F8" s="101" t="s">
        <v>7</v>
      </c>
      <c r="G8" s="159" t="s">
        <v>8</v>
      </c>
      <c r="H8" s="161" t="s">
        <v>9</v>
      </c>
      <c r="I8" s="163" t="s">
        <v>10</v>
      </c>
      <c r="J8" s="164"/>
      <c r="K8" s="164"/>
      <c r="L8" s="164"/>
      <c r="M8" s="42"/>
      <c r="N8" s="21"/>
      <c r="O8" s="22"/>
      <c r="P8" s="22"/>
      <c r="Q8" s="22"/>
      <c r="R8" s="22"/>
      <c r="S8" s="21"/>
      <c r="T8" s="21"/>
      <c r="U8" s="21"/>
      <c r="V8" s="21"/>
      <c r="W8" s="21"/>
      <c r="X8" s="21"/>
      <c r="Y8" s="23"/>
      <c r="Z8" s="21"/>
      <c r="AA8" s="21"/>
      <c r="AB8" s="24"/>
      <c r="AC8" s="25"/>
      <c r="AD8" s="24"/>
      <c r="AE8" s="105"/>
      <c r="AF8" s="105"/>
      <c r="AG8" s="88"/>
      <c r="AH8" s="105"/>
      <c r="AI8" s="105"/>
    </row>
    <row r="9" spans="1:35" ht="17.25" customHeight="1" x14ac:dyDescent="0.15">
      <c r="A9" s="152"/>
      <c r="B9" s="81" t="s">
        <v>11</v>
      </c>
      <c r="C9" s="156"/>
      <c r="D9" s="157"/>
      <c r="E9" s="158"/>
      <c r="F9" s="102" t="s">
        <v>12</v>
      </c>
      <c r="G9" s="160"/>
      <c r="H9" s="162"/>
      <c r="I9" s="165"/>
      <c r="J9" s="164"/>
      <c r="K9" s="164"/>
      <c r="L9" s="164"/>
      <c r="M9" s="42" t="s">
        <v>13</v>
      </c>
      <c r="N9" s="21" t="s">
        <v>14</v>
      </c>
      <c r="O9" s="22" t="s">
        <v>15</v>
      </c>
      <c r="P9" s="22" t="s">
        <v>16</v>
      </c>
      <c r="Q9" s="22" t="s">
        <v>17</v>
      </c>
      <c r="R9" s="22" t="s">
        <v>18</v>
      </c>
      <c r="S9" s="21" t="s">
        <v>19</v>
      </c>
      <c r="T9" s="21" t="s">
        <v>20</v>
      </c>
      <c r="U9" s="21" t="s">
        <v>21</v>
      </c>
      <c r="V9" s="21" t="s">
        <v>62</v>
      </c>
      <c r="W9" s="21" t="s">
        <v>63</v>
      </c>
      <c r="X9" s="21" t="s">
        <v>64</v>
      </c>
      <c r="Y9" s="23" t="s">
        <v>56</v>
      </c>
      <c r="Z9" s="21" t="s">
        <v>23</v>
      </c>
      <c r="AA9" s="21" t="s">
        <v>22</v>
      </c>
      <c r="AB9" s="24"/>
      <c r="AC9" s="25"/>
      <c r="AD9" s="50" t="s">
        <v>57</v>
      </c>
      <c r="AE9" s="105"/>
      <c r="AF9" s="105"/>
      <c r="AG9" s="88"/>
      <c r="AH9" s="105"/>
      <c r="AI9" s="105"/>
    </row>
    <row r="10" spans="1:35" ht="17.25" customHeight="1" x14ac:dyDescent="0.15">
      <c r="A10" s="28">
        <f>DATE(I$2,K$2,1)</f>
        <v>46419</v>
      </c>
      <c r="B10" s="109" t="str">
        <f>IF(VLOOKUP(A10,休業日一覧!$1:$1048576,3,FALSE)&gt;="休","休",TEXT(A10,"aaa"))</f>
        <v>月</v>
      </c>
      <c r="C10" s="83"/>
      <c r="D10" s="29" t="s">
        <v>24</v>
      </c>
      <c r="E10" s="83"/>
      <c r="F10" s="83"/>
      <c r="G10" s="84" t="str">
        <f>IF(E10="","",E10-C10-F10)</f>
        <v/>
      </c>
      <c r="H10" s="85"/>
      <c r="I10" s="143" t="s">
        <v>84</v>
      </c>
      <c r="J10" s="144"/>
      <c r="K10" s="144"/>
      <c r="L10" s="145"/>
      <c r="M10" s="45">
        <f>COUNTA(B10:B40)</f>
        <v>31</v>
      </c>
      <c r="N10" s="21">
        <f>IF((OR(B10="土",B10="日",B10="祝",B10="休",B10="")),0,1)</f>
        <v>1</v>
      </c>
      <c r="O10" s="22">
        <f>IF(COUNTIF(H10,"*休日*"),1,0)</f>
        <v>0</v>
      </c>
      <c r="P10" s="22">
        <f t="shared" ref="P10:P40" si="0">IF(COUNTIFS(H10,"*移*",B10,"土"),1,0)</f>
        <v>0</v>
      </c>
      <c r="Q10" s="22">
        <f t="shared" ref="Q10:Q40" si="1">IF(COUNTIFS(H10,"*移*",B10,"日"),1,0)</f>
        <v>0</v>
      </c>
      <c r="R10" s="22">
        <f>IF(COUNTIFS(H10,"*移*",B10,"休"),1,0)</f>
        <v>0</v>
      </c>
      <c r="S10" s="21">
        <f>IF(COUNTIFS(H10,"*出*",B10,"土")+COUNTIFS(H10,"*研*",B10,"土"),1,0)</f>
        <v>0</v>
      </c>
      <c r="T10" s="21">
        <f>IF(COUNTIFS(H10,"*出*",B10,"日")+COUNTIFS(H10,"*研*",B10,"日"),1,0)</f>
        <v>0</v>
      </c>
      <c r="U10" s="21">
        <f>IF(COUNTIFS(H10,"*出*",B10,"休")+COUNTIFS(H10,"*研*",B10,"休"),1,0)</f>
        <v>0</v>
      </c>
      <c r="V10" s="21">
        <f>IF(COUNTIFS(H10,"*勤*",B10,"土"),1,0)</f>
        <v>0</v>
      </c>
      <c r="W10" s="21">
        <f>IF(COUNTIFS(H10,"*勤*",B10,"日"),1,0)</f>
        <v>0</v>
      </c>
      <c r="X10" s="21">
        <f>IF(COUNTIFS(H10,"*勤*",B10,"休"),1,0)</f>
        <v>0</v>
      </c>
      <c r="Y10" s="23">
        <f>IF(COUNTIF(H10,"*休*")+COUNTIF(H10,"*免*")+COUNTIF(H10,"*移*"),1,0)</f>
        <v>0</v>
      </c>
      <c r="Z10" s="21">
        <f>IF(COUNTIF(AA10,0)+COUNTIF(Y10,1),1,0)</f>
        <v>0</v>
      </c>
      <c r="AA10" s="21">
        <f>IF(COUNTIFS(N10,1,O10,0)+COUNTIF(S10,1)+COUNTIF(T10,1)+COUNTIF(U10,1)+COUNTIF(V10,1)+COUNTIF(W10,1)+COUNTIF(X10,1),1,0)</f>
        <v>1</v>
      </c>
      <c r="AB10" s="24" t="s">
        <v>25</v>
      </c>
      <c r="AC10" s="25"/>
      <c r="AD10" s="51">
        <v>0.32291666666666669</v>
      </c>
      <c r="AE10" s="99">
        <v>4</v>
      </c>
      <c r="AF10" s="99">
        <v>21</v>
      </c>
      <c r="AG10" s="99"/>
      <c r="AH10" s="105"/>
      <c r="AI10" s="105"/>
    </row>
    <row r="11" spans="1:35" ht="17.25" customHeight="1" x14ac:dyDescent="0.15">
      <c r="A11" s="28">
        <f>A10+1</f>
        <v>46420</v>
      </c>
      <c r="B11" s="109" t="str">
        <f>IF(VLOOKUP(A11,休業日一覧!$1:$1048576,3,FALSE)&gt;="休","休",TEXT(A11,"aaa"))</f>
        <v>火</v>
      </c>
      <c r="C11" s="83"/>
      <c r="D11" s="29" t="s">
        <v>24</v>
      </c>
      <c r="E11" s="83"/>
      <c r="F11" s="83"/>
      <c r="G11" s="84" t="str">
        <f t="shared" ref="G11:G40" si="2">IF(E11="","",E11-C11-F11)</f>
        <v/>
      </c>
      <c r="H11" s="85"/>
      <c r="I11" s="120"/>
      <c r="J11" s="121"/>
      <c r="K11" s="121"/>
      <c r="L11" s="122"/>
      <c r="M11" s="45">
        <f>VLOOKUP($K$2,AE9:AF21,2,FALSE)</f>
        <v>18</v>
      </c>
      <c r="N11" s="21">
        <f t="shared" ref="N11:N39" si="3">IF((OR(B11="土",B11="日",B11="祝",B11="休",B11="")),0,1)</f>
        <v>1</v>
      </c>
      <c r="O11" s="22">
        <f t="shared" ref="O11:O40" si="4">IF(COUNTIF(H11,"*休日*"),1,0)</f>
        <v>0</v>
      </c>
      <c r="P11" s="22">
        <f t="shared" si="0"/>
        <v>0</v>
      </c>
      <c r="Q11" s="22">
        <f t="shared" si="1"/>
        <v>0</v>
      </c>
      <c r="R11" s="22">
        <f t="shared" ref="R11:R40" si="5">IF(COUNTIFS(H11,"*移*",B11,"休"),1,0)</f>
        <v>0</v>
      </c>
      <c r="S11" s="21">
        <f t="shared" ref="S11:S40" si="6">IF(COUNTIFS(H11,"*出*",B11,"土")+COUNTIFS(H11,"*研*",B11,"土"),1,0)</f>
        <v>0</v>
      </c>
      <c r="T11" s="21">
        <f t="shared" ref="T11:T40" si="7">IF(COUNTIFS(H11,"*出*",B11,"日")+COUNTIFS(H11,"*研*",B11,"日"),1,0)</f>
        <v>0</v>
      </c>
      <c r="U11" s="21">
        <f t="shared" ref="U11:U40" si="8">IF(COUNTIFS(H11,"*出*",B11,"休")+COUNTIFS(H11,"*研*",B11,"休"),1,0)</f>
        <v>0</v>
      </c>
      <c r="V11" s="21">
        <f t="shared" ref="V11:V40" si="9">IF(COUNTIFS(H11,"*勤*",B11,"土"),1,0)</f>
        <v>0</v>
      </c>
      <c r="W11" s="21">
        <f t="shared" ref="W11:W40" si="10">IF(COUNTIFS(H11,"*勤*",B11,"日"),1,0)</f>
        <v>0</v>
      </c>
      <c r="X11" s="21">
        <f t="shared" ref="X11:X40" si="11">IF(COUNTIFS(H11,"*勤*",B11,"休"),1,0)</f>
        <v>0</v>
      </c>
      <c r="Y11" s="23">
        <f t="shared" ref="Y11:Y40" si="12">IF(COUNTIF(H11,"*休*")+COUNTIF(H11,"*免*")+COUNTIF(H11,"*移*"),1,0)</f>
        <v>0</v>
      </c>
      <c r="Z11" s="21">
        <f t="shared" ref="Z11:Z40" si="13">IF(COUNTIF(AA11,0)+COUNTIF(Y11,1),1,0)</f>
        <v>0</v>
      </c>
      <c r="AA11" s="21">
        <f t="shared" ref="AA11:AA39" si="14">IF(COUNTIFS(N11,1,O11,0)+COUNTIF(S11,1)+COUNTIF(T11,1)+COUNTIF(U11,1)+COUNTIF(V11,1)+COUNTIF(W11,1)+COUNTIF(X11,1),1,0)</f>
        <v>1</v>
      </c>
      <c r="AB11" s="24" t="s">
        <v>26</v>
      </c>
      <c r="AC11" s="25"/>
      <c r="AD11" s="24"/>
      <c r="AE11" s="99">
        <v>5</v>
      </c>
      <c r="AF11" s="99">
        <v>18</v>
      </c>
      <c r="AG11" s="99"/>
      <c r="AH11" s="105"/>
      <c r="AI11" s="105"/>
    </row>
    <row r="12" spans="1:35" ht="17.25" customHeight="1" x14ac:dyDescent="0.15">
      <c r="A12" s="28">
        <f t="shared" ref="A12:A37" si="15">A11+1</f>
        <v>46421</v>
      </c>
      <c r="B12" s="109" t="str">
        <f>IF(VLOOKUP(A12,休業日一覧!$1:$1048576,3,FALSE)&gt;="休","休",TEXT(A12,"aaa"))</f>
        <v>水</v>
      </c>
      <c r="C12" s="83"/>
      <c r="D12" s="29" t="s">
        <v>24</v>
      </c>
      <c r="E12" s="83"/>
      <c r="F12" s="83"/>
      <c r="G12" s="84" t="str">
        <f t="shared" si="2"/>
        <v/>
      </c>
      <c r="H12" s="85"/>
      <c r="I12" s="120"/>
      <c r="J12" s="121"/>
      <c r="K12" s="121"/>
      <c r="L12" s="122"/>
      <c r="M12" s="43"/>
      <c r="N12" s="21">
        <f t="shared" si="3"/>
        <v>1</v>
      </c>
      <c r="O12" s="22">
        <f t="shared" si="4"/>
        <v>0</v>
      </c>
      <c r="P12" s="22">
        <f t="shared" si="0"/>
        <v>0</v>
      </c>
      <c r="Q12" s="22">
        <f t="shared" si="1"/>
        <v>0</v>
      </c>
      <c r="R12" s="22">
        <f t="shared" si="5"/>
        <v>0</v>
      </c>
      <c r="S12" s="21">
        <f t="shared" si="6"/>
        <v>0</v>
      </c>
      <c r="T12" s="21">
        <f t="shared" si="7"/>
        <v>0</v>
      </c>
      <c r="U12" s="21">
        <f t="shared" si="8"/>
        <v>0</v>
      </c>
      <c r="V12" s="21">
        <f t="shared" si="9"/>
        <v>0</v>
      </c>
      <c r="W12" s="21">
        <f t="shared" si="10"/>
        <v>0</v>
      </c>
      <c r="X12" s="21">
        <f t="shared" si="11"/>
        <v>0</v>
      </c>
      <c r="Y12" s="23">
        <f t="shared" si="12"/>
        <v>0</v>
      </c>
      <c r="Z12" s="21">
        <f t="shared" si="13"/>
        <v>0</v>
      </c>
      <c r="AA12" s="21">
        <f t="shared" si="14"/>
        <v>1</v>
      </c>
      <c r="AB12" s="24" t="s">
        <v>27</v>
      </c>
      <c r="AC12" s="25"/>
      <c r="AD12" s="24"/>
      <c r="AE12" s="99">
        <v>6</v>
      </c>
      <c r="AF12" s="99">
        <v>22</v>
      </c>
      <c r="AG12" s="99"/>
      <c r="AH12" s="105"/>
      <c r="AI12" s="105"/>
    </row>
    <row r="13" spans="1:35" ht="17.25" customHeight="1" x14ac:dyDescent="0.15">
      <c r="A13" s="28">
        <f t="shared" si="15"/>
        <v>46422</v>
      </c>
      <c r="B13" s="109" t="str">
        <f>IF(VLOOKUP(A13,休業日一覧!$1:$1048576,3,FALSE)&gt;="休","休",TEXT(A13,"aaa"))</f>
        <v>木</v>
      </c>
      <c r="C13" s="83"/>
      <c r="D13" s="29" t="s">
        <v>24</v>
      </c>
      <c r="E13" s="83"/>
      <c r="F13" s="83"/>
      <c r="G13" s="84" t="str">
        <f t="shared" si="2"/>
        <v/>
      </c>
      <c r="H13" s="85"/>
      <c r="I13" s="120"/>
      <c r="J13" s="121"/>
      <c r="K13" s="121"/>
      <c r="L13" s="122"/>
      <c r="M13" s="43"/>
      <c r="N13" s="21">
        <f t="shared" si="3"/>
        <v>1</v>
      </c>
      <c r="O13" s="22">
        <f t="shared" si="4"/>
        <v>0</v>
      </c>
      <c r="P13" s="22">
        <f t="shared" si="0"/>
        <v>0</v>
      </c>
      <c r="Q13" s="22">
        <f t="shared" si="1"/>
        <v>0</v>
      </c>
      <c r="R13" s="22">
        <f t="shared" si="5"/>
        <v>0</v>
      </c>
      <c r="S13" s="21">
        <f t="shared" si="6"/>
        <v>0</v>
      </c>
      <c r="T13" s="21">
        <f t="shared" si="7"/>
        <v>0</v>
      </c>
      <c r="U13" s="21">
        <f t="shared" si="8"/>
        <v>0</v>
      </c>
      <c r="V13" s="21">
        <f t="shared" si="9"/>
        <v>0</v>
      </c>
      <c r="W13" s="21">
        <f t="shared" si="10"/>
        <v>0</v>
      </c>
      <c r="X13" s="21">
        <f t="shared" si="11"/>
        <v>0</v>
      </c>
      <c r="Y13" s="23">
        <f t="shared" si="12"/>
        <v>0</v>
      </c>
      <c r="Z13" s="21">
        <f t="shared" si="13"/>
        <v>0</v>
      </c>
      <c r="AA13" s="21">
        <f t="shared" si="14"/>
        <v>1</v>
      </c>
      <c r="AB13" s="24" t="s">
        <v>28</v>
      </c>
      <c r="AC13" s="25"/>
      <c r="AD13" s="24"/>
      <c r="AE13" s="99">
        <v>7</v>
      </c>
      <c r="AF13" s="99">
        <v>21</v>
      </c>
      <c r="AG13" s="99"/>
      <c r="AH13" s="105"/>
      <c r="AI13" s="105"/>
    </row>
    <row r="14" spans="1:35" ht="17.25" customHeight="1" x14ac:dyDescent="0.15">
      <c r="A14" s="28">
        <f t="shared" si="15"/>
        <v>46423</v>
      </c>
      <c r="B14" s="109" t="str">
        <f>IF(VLOOKUP(A14,休業日一覧!$1:$1048576,3,FALSE)&gt;="休","休",TEXT(A14,"aaa"))</f>
        <v>金</v>
      </c>
      <c r="C14" s="83"/>
      <c r="D14" s="29" t="s">
        <v>24</v>
      </c>
      <c r="E14" s="83"/>
      <c r="F14" s="83"/>
      <c r="G14" s="84" t="str">
        <f t="shared" si="2"/>
        <v/>
      </c>
      <c r="H14" s="85"/>
      <c r="I14" s="120"/>
      <c r="J14" s="121"/>
      <c r="K14" s="121"/>
      <c r="L14" s="122"/>
      <c r="M14" s="43"/>
      <c r="N14" s="21">
        <f t="shared" si="3"/>
        <v>1</v>
      </c>
      <c r="O14" s="22">
        <f t="shared" si="4"/>
        <v>0</v>
      </c>
      <c r="P14" s="22">
        <f t="shared" si="0"/>
        <v>0</v>
      </c>
      <c r="Q14" s="22">
        <f t="shared" si="1"/>
        <v>0</v>
      </c>
      <c r="R14" s="22">
        <f t="shared" si="5"/>
        <v>0</v>
      </c>
      <c r="S14" s="21">
        <f t="shared" si="6"/>
        <v>0</v>
      </c>
      <c r="T14" s="21">
        <f t="shared" si="7"/>
        <v>0</v>
      </c>
      <c r="U14" s="21">
        <f t="shared" si="8"/>
        <v>0</v>
      </c>
      <c r="V14" s="21">
        <f t="shared" si="9"/>
        <v>0</v>
      </c>
      <c r="W14" s="21">
        <f t="shared" si="10"/>
        <v>0</v>
      </c>
      <c r="X14" s="21">
        <f t="shared" si="11"/>
        <v>0</v>
      </c>
      <c r="Y14" s="23">
        <f t="shared" si="12"/>
        <v>0</v>
      </c>
      <c r="Z14" s="21">
        <f t="shared" si="13"/>
        <v>0</v>
      </c>
      <c r="AA14" s="21">
        <f t="shared" si="14"/>
        <v>1</v>
      </c>
      <c r="AB14" s="24" t="s">
        <v>22</v>
      </c>
      <c r="AC14" s="25"/>
      <c r="AD14" s="24"/>
      <c r="AE14" s="99">
        <v>8</v>
      </c>
      <c r="AF14" s="99">
        <v>20</v>
      </c>
      <c r="AG14" s="99"/>
      <c r="AH14" s="105"/>
      <c r="AI14" s="105"/>
    </row>
    <row r="15" spans="1:35" ht="17.25" customHeight="1" x14ac:dyDescent="0.15">
      <c r="A15" s="28">
        <f t="shared" si="15"/>
        <v>46424</v>
      </c>
      <c r="B15" s="109" t="str">
        <f>IF(VLOOKUP(A15,休業日一覧!$1:$1048576,3,FALSE)&gt;="休","休",TEXT(A15,"aaa"))</f>
        <v>土</v>
      </c>
      <c r="C15" s="83"/>
      <c r="D15" s="29" t="s">
        <v>24</v>
      </c>
      <c r="E15" s="83"/>
      <c r="F15" s="83"/>
      <c r="G15" s="84" t="str">
        <f t="shared" si="2"/>
        <v/>
      </c>
      <c r="H15" s="85"/>
      <c r="I15" s="120"/>
      <c r="J15" s="121"/>
      <c r="K15" s="121"/>
      <c r="L15" s="122"/>
      <c r="M15" s="43"/>
      <c r="N15" s="21">
        <f t="shared" si="3"/>
        <v>0</v>
      </c>
      <c r="O15" s="22">
        <f>IF(COUNTIF(H15,"*休日*"),1,0)</f>
        <v>0</v>
      </c>
      <c r="P15" s="22">
        <f t="shared" si="0"/>
        <v>0</v>
      </c>
      <c r="Q15" s="22">
        <f t="shared" si="1"/>
        <v>0</v>
      </c>
      <c r="R15" s="22">
        <f t="shared" si="5"/>
        <v>0</v>
      </c>
      <c r="S15" s="21">
        <f t="shared" si="6"/>
        <v>0</v>
      </c>
      <c r="T15" s="21">
        <f t="shared" si="7"/>
        <v>0</v>
      </c>
      <c r="U15" s="21">
        <f t="shared" si="8"/>
        <v>0</v>
      </c>
      <c r="V15" s="21">
        <f t="shared" si="9"/>
        <v>0</v>
      </c>
      <c r="W15" s="21">
        <f t="shared" si="10"/>
        <v>0</v>
      </c>
      <c r="X15" s="21">
        <f t="shared" si="11"/>
        <v>0</v>
      </c>
      <c r="Y15" s="23">
        <f t="shared" si="12"/>
        <v>0</v>
      </c>
      <c r="Z15" s="21">
        <f t="shared" si="13"/>
        <v>1</v>
      </c>
      <c r="AA15" s="21">
        <f t="shared" si="14"/>
        <v>0</v>
      </c>
      <c r="AB15" s="24" t="s">
        <v>15</v>
      </c>
      <c r="AC15" s="25"/>
      <c r="AD15" s="24"/>
      <c r="AE15" s="99">
        <v>9</v>
      </c>
      <c r="AF15" s="99">
        <v>20</v>
      </c>
      <c r="AG15" s="99"/>
      <c r="AH15" s="105"/>
      <c r="AI15" s="105"/>
    </row>
    <row r="16" spans="1:35" ht="17.25" customHeight="1" x14ac:dyDescent="0.15">
      <c r="A16" s="28">
        <f t="shared" si="15"/>
        <v>46425</v>
      </c>
      <c r="B16" s="109" t="str">
        <f>IF(VLOOKUP(A16,休業日一覧!$1:$1048576,3,FALSE)&gt;="休","休",TEXT(A16,"aaa"))</f>
        <v>日</v>
      </c>
      <c r="C16" s="83"/>
      <c r="D16" s="29" t="s">
        <v>24</v>
      </c>
      <c r="E16" s="83"/>
      <c r="F16" s="83"/>
      <c r="G16" s="84" t="str">
        <f t="shared" si="2"/>
        <v/>
      </c>
      <c r="H16" s="85"/>
      <c r="I16" s="120" t="s">
        <v>127</v>
      </c>
      <c r="J16" s="121"/>
      <c r="K16" s="121"/>
      <c r="L16" s="122"/>
      <c r="M16" s="43"/>
      <c r="N16" s="21">
        <f t="shared" si="3"/>
        <v>0</v>
      </c>
      <c r="O16" s="22">
        <f t="shared" si="4"/>
        <v>0</v>
      </c>
      <c r="P16" s="22">
        <f t="shared" si="0"/>
        <v>0</v>
      </c>
      <c r="Q16" s="22">
        <f t="shared" si="1"/>
        <v>0</v>
      </c>
      <c r="R16" s="22">
        <f t="shared" si="5"/>
        <v>0</v>
      </c>
      <c r="S16" s="21">
        <f t="shared" si="6"/>
        <v>0</v>
      </c>
      <c r="T16" s="21">
        <f t="shared" si="7"/>
        <v>0</v>
      </c>
      <c r="U16" s="21">
        <f t="shared" si="8"/>
        <v>0</v>
      </c>
      <c r="V16" s="21">
        <f t="shared" si="9"/>
        <v>0</v>
      </c>
      <c r="W16" s="21">
        <f t="shared" si="10"/>
        <v>0</v>
      </c>
      <c r="X16" s="21">
        <f t="shared" si="11"/>
        <v>0</v>
      </c>
      <c r="Y16" s="23">
        <f t="shared" si="12"/>
        <v>0</v>
      </c>
      <c r="Z16" s="21">
        <f t="shared" si="13"/>
        <v>1</v>
      </c>
      <c r="AA16" s="21">
        <f t="shared" si="14"/>
        <v>0</v>
      </c>
      <c r="AB16" s="24" t="s">
        <v>29</v>
      </c>
      <c r="AC16" s="25"/>
      <c r="AD16" s="24"/>
      <c r="AE16" s="99">
        <v>10</v>
      </c>
      <c r="AF16" s="99">
        <v>22</v>
      </c>
      <c r="AG16" s="99"/>
      <c r="AH16" s="105"/>
      <c r="AI16" s="105"/>
    </row>
    <row r="17" spans="1:35" ht="17.25" customHeight="1" x14ac:dyDescent="0.15">
      <c r="A17" s="28">
        <f t="shared" si="15"/>
        <v>46426</v>
      </c>
      <c r="B17" s="109" t="str">
        <f>IF(VLOOKUP(A17,休業日一覧!$1:$1048576,3,FALSE)&gt;="休","休",TEXT(A17,"aaa"))</f>
        <v>月</v>
      </c>
      <c r="C17" s="83"/>
      <c r="D17" s="29" t="s">
        <v>24</v>
      </c>
      <c r="E17" s="83"/>
      <c r="F17" s="83"/>
      <c r="G17" s="84" t="str">
        <f t="shared" si="2"/>
        <v/>
      </c>
      <c r="H17" s="85"/>
      <c r="I17" s="120"/>
      <c r="J17" s="121"/>
      <c r="K17" s="121"/>
      <c r="L17" s="122"/>
      <c r="M17" s="43"/>
      <c r="N17" s="21">
        <f t="shared" si="3"/>
        <v>1</v>
      </c>
      <c r="O17" s="22">
        <f t="shared" si="4"/>
        <v>0</v>
      </c>
      <c r="P17" s="22">
        <f t="shared" si="0"/>
        <v>0</v>
      </c>
      <c r="Q17" s="22">
        <f t="shared" si="1"/>
        <v>0</v>
      </c>
      <c r="R17" s="22">
        <f t="shared" si="5"/>
        <v>0</v>
      </c>
      <c r="S17" s="21">
        <f t="shared" si="6"/>
        <v>0</v>
      </c>
      <c r="T17" s="21">
        <f t="shared" si="7"/>
        <v>0</v>
      </c>
      <c r="U17" s="21">
        <f t="shared" si="8"/>
        <v>0</v>
      </c>
      <c r="V17" s="21">
        <f t="shared" si="9"/>
        <v>0</v>
      </c>
      <c r="W17" s="21">
        <f t="shared" si="10"/>
        <v>0</v>
      </c>
      <c r="X17" s="21">
        <f t="shared" si="11"/>
        <v>0</v>
      </c>
      <c r="Y17" s="23">
        <f t="shared" si="12"/>
        <v>0</v>
      </c>
      <c r="Z17" s="21">
        <f t="shared" si="13"/>
        <v>0</v>
      </c>
      <c r="AA17" s="21">
        <f t="shared" si="14"/>
        <v>1</v>
      </c>
      <c r="AB17" s="24" t="s">
        <v>82</v>
      </c>
      <c r="AC17" s="25"/>
      <c r="AD17" s="24"/>
      <c r="AE17" s="99">
        <v>11</v>
      </c>
      <c r="AF17" s="99">
        <v>19</v>
      </c>
      <c r="AG17" s="99"/>
      <c r="AH17" s="105"/>
      <c r="AI17" s="105"/>
    </row>
    <row r="18" spans="1:35" ht="17.25" customHeight="1" x14ac:dyDescent="0.15">
      <c r="A18" s="28">
        <f t="shared" si="15"/>
        <v>46427</v>
      </c>
      <c r="B18" s="109" t="str">
        <f>IF(VLOOKUP(A18,休業日一覧!$1:$1048576,3,FALSE)&gt;="休","休",TEXT(A18,"aaa"))</f>
        <v>火</v>
      </c>
      <c r="C18" s="83"/>
      <c r="D18" s="29" t="s">
        <v>24</v>
      </c>
      <c r="E18" s="83"/>
      <c r="F18" s="83"/>
      <c r="G18" s="84" t="str">
        <f t="shared" si="2"/>
        <v/>
      </c>
      <c r="H18" s="85"/>
      <c r="I18" s="120"/>
      <c r="J18" s="121"/>
      <c r="K18" s="121"/>
      <c r="L18" s="122"/>
      <c r="M18" s="43"/>
      <c r="N18" s="21">
        <f t="shared" si="3"/>
        <v>1</v>
      </c>
      <c r="O18" s="22">
        <f t="shared" si="4"/>
        <v>0</v>
      </c>
      <c r="P18" s="22">
        <f t="shared" si="0"/>
        <v>0</v>
      </c>
      <c r="Q18" s="22">
        <f t="shared" si="1"/>
        <v>0</v>
      </c>
      <c r="R18" s="22">
        <f t="shared" si="5"/>
        <v>0</v>
      </c>
      <c r="S18" s="21">
        <f t="shared" si="6"/>
        <v>0</v>
      </c>
      <c r="T18" s="21">
        <f t="shared" si="7"/>
        <v>0</v>
      </c>
      <c r="U18" s="21">
        <f t="shared" si="8"/>
        <v>0</v>
      </c>
      <c r="V18" s="21">
        <f t="shared" si="9"/>
        <v>0</v>
      </c>
      <c r="W18" s="21">
        <f t="shared" si="10"/>
        <v>0</v>
      </c>
      <c r="X18" s="21">
        <f t="shared" si="11"/>
        <v>0</v>
      </c>
      <c r="Y18" s="23">
        <f t="shared" si="12"/>
        <v>0</v>
      </c>
      <c r="Z18" s="21">
        <f t="shared" si="13"/>
        <v>0</v>
      </c>
      <c r="AA18" s="21">
        <f t="shared" si="14"/>
        <v>1</v>
      </c>
      <c r="AB18" s="24"/>
      <c r="AC18" s="25"/>
      <c r="AD18" s="24"/>
      <c r="AE18" s="99">
        <v>12</v>
      </c>
      <c r="AF18" s="99">
        <v>20</v>
      </c>
      <c r="AG18" s="99"/>
      <c r="AH18" s="105"/>
      <c r="AI18" s="105"/>
    </row>
    <row r="19" spans="1:35" ht="17.25" customHeight="1" x14ac:dyDescent="0.15">
      <c r="A19" s="28">
        <f t="shared" si="15"/>
        <v>46428</v>
      </c>
      <c r="B19" s="109" t="str">
        <f>IF(VLOOKUP(A19,休業日一覧!$1:$1048576,3,FALSE)&gt;="休","休",TEXT(A19,"aaa"))</f>
        <v>水</v>
      </c>
      <c r="C19" s="83"/>
      <c r="D19" s="29" t="s">
        <v>24</v>
      </c>
      <c r="E19" s="83"/>
      <c r="F19" s="83"/>
      <c r="G19" s="84" t="str">
        <f t="shared" si="2"/>
        <v/>
      </c>
      <c r="H19" s="85"/>
      <c r="I19" s="120"/>
      <c r="J19" s="121"/>
      <c r="K19" s="121"/>
      <c r="L19" s="122"/>
      <c r="M19" s="43"/>
      <c r="N19" s="21">
        <f t="shared" si="3"/>
        <v>1</v>
      </c>
      <c r="O19" s="22">
        <f t="shared" si="4"/>
        <v>0</v>
      </c>
      <c r="P19" s="22">
        <f t="shared" si="0"/>
        <v>0</v>
      </c>
      <c r="Q19" s="22">
        <f t="shared" si="1"/>
        <v>0</v>
      </c>
      <c r="R19" s="22">
        <f t="shared" si="5"/>
        <v>0</v>
      </c>
      <c r="S19" s="21">
        <f t="shared" si="6"/>
        <v>0</v>
      </c>
      <c r="T19" s="21">
        <f t="shared" si="7"/>
        <v>0</v>
      </c>
      <c r="U19" s="21">
        <f t="shared" si="8"/>
        <v>0</v>
      </c>
      <c r="V19" s="21">
        <f t="shared" si="9"/>
        <v>0</v>
      </c>
      <c r="W19" s="21">
        <f t="shared" si="10"/>
        <v>0</v>
      </c>
      <c r="X19" s="21">
        <f t="shared" si="11"/>
        <v>0</v>
      </c>
      <c r="Y19" s="23">
        <f t="shared" si="12"/>
        <v>0</v>
      </c>
      <c r="Z19" s="21">
        <f t="shared" si="13"/>
        <v>0</v>
      </c>
      <c r="AA19" s="21">
        <f t="shared" si="14"/>
        <v>1</v>
      </c>
      <c r="AB19" s="24"/>
      <c r="AC19" s="25"/>
      <c r="AD19" s="24"/>
      <c r="AE19" s="99">
        <v>1</v>
      </c>
      <c r="AF19" s="99">
        <v>19</v>
      </c>
      <c r="AG19" s="99"/>
      <c r="AH19" s="105"/>
      <c r="AI19" s="105"/>
    </row>
    <row r="20" spans="1:35" ht="17.25" customHeight="1" x14ac:dyDescent="0.15">
      <c r="A20" s="28">
        <f t="shared" si="15"/>
        <v>46429</v>
      </c>
      <c r="B20" s="109" t="str">
        <f>IF(VLOOKUP(A20,休業日一覧!$1:$1048576,3,FALSE)&gt;="休","休",TEXT(A20,"aaa"))</f>
        <v>休</v>
      </c>
      <c r="C20" s="83"/>
      <c r="D20" s="29" t="s">
        <v>24</v>
      </c>
      <c r="E20" s="83"/>
      <c r="F20" s="83"/>
      <c r="G20" s="84" t="str">
        <f t="shared" si="2"/>
        <v/>
      </c>
      <c r="H20" s="85"/>
      <c r="I20" s="123"/>
      <c r="J20" s="124"/>
      <c r="K20" s="124"/>
      <c r="L20" s="125"/>
      <c r="M20" s="43"/>
      <c r="N20" s="21">
        <f t="shared" si="3"/>
        <v>0</v>
      </c>
      <c r="O20" s="22">
        <f t="shared" si="4"/>
        <v>0</v>
      </c>
      <c r="P20" s="22">
        <f t="shared" si="0"/>
        <v>0</v>
      </c>
      <c r="Q20" s="22">
        <f t="shared" si="1"/>
        <v>0</v>
      </c>
      <c r="R20" s="22">
        <f t="shared" si="5"/>
        <v>0</v>
      </c>
      <c r="S20" s="21">
        <f t="shared" si="6"/>
        <v>0</v>
      </c>
      <c r="T20" s="21">
        <f t="shared" si="7"/>
        <v>0</v>
      </c>
      <c r="U20" s="21">
        <f t="shared" si="8"/>
        <v>0</v>
      </c>
      <c r="V20" s="21">
        <f t="shared" si="9"/>
        <v>0</v>
      </c>
      <c r="W20" s="21">
        <f t="shared" si="10"/>
        <v>0</v>
      </c>
      <c r="X20" s="21">
        <f t="shared" si="11"/>
        <v>0</v>
      </c>
      <c r="Y20" s="23">
        <f t="shared" si="12"/>
        <v>0</v>
      </c>
      <c r="Z20" s="21">
        <f t="shared" si="13"/>
        <v>1</v>
      </c>
      <c r="AA20" s="21">
        <f t="shared" si="14"/>
        <v>0</v>
      </c>
      <c r="AB20" s="24"/>
      <c r="AC20" s="25"/>
      <c r="AD20" s="24"/>
      <c r="AE20" s="99">
        <v>2</v>
      </c>
      <c r="AF20" s="99">
        <v>18</v>
      </c>
      <c r="AG20" s="99"/>
      <c r="AH20" s="105"/>
      <c r="AI20" s="105"/>
    </row>
    <row r="21" spans="1:35" ht="17.25" customHeight="1" x14ac:dyDescent="0.15">
      <c r="A21" s="28">
        <f t="shared" si="15"/>
        <v>46430</v>
      </c>
      <c r="B21" s="109" t="str">
        <f>IF(VLOOKUP(A21,休業日一覧!$1:$1048576,3,FALSE)&gt;="休","休",TEXT(A21,"aaa"))</f>
        <v>金</v>
      </c>
      <c r="C21" s="83"/>
      <c r="D21" s="29" t="s">
        <v>24</v>
      </c>
      <c r="E21" s="83"/>
      <c r="F21" s="83"/>
      <c r="G21" s="84" t="str">
        <f t="shared" si="2"/>
        <v/>
      </c>
      <c r="H21" s="85"/>
      <c r="I21" s="126"/>
      <c r="J21" s="127"/>
      <c r="K21" s="127"/>
      <c r="L21" s="128"/>
      <c r="M21" s="43"/>
      <c r="N21" s="21">
        <f t="shared" si="3"/>
        <v>1</v>
      </c>
      <c r="O21" s="22">
        <f t="shared" si="4"/>
        <v>0</v>
      </c>
      <c r="P21" s="22">
        <f t="shared" si="0"/>
        <v>0</v>
      </c>
      <c r="Q21" s="22">
        <f t="shared" si="1"/>
        <v>0</v>
      </c>
      <c r="R21" s="22">
        <f t="shared" si="5"/>
        <v>0</v>
      </c>
      <c r="S21" s="21">
        <f t="shared" si="6"/>
        <v>0</v>
      </c>
      <c r="T21" s="21">
        <f t="shared" si="7"/>
        <v>0</v>
      </c>
      <c r="U21" s="21">
        <f t="shared" si="8"/>
        <v>0</v>
      </c>
      <c r="V21" s="21">
        <f t="shared" si="9"/>
        <v>0</v>
      </c>
      <c r="W21" s="21">
        <f t="shared" si="10"/>
        <v>0</v>
      </c>
      <c r="X21" s="21">
        <f t="shared" si="11"/>
        <v>0</v>
      </c>
      <c r="Y21" s="23">
        <f t="shared" si="12"/>
        <v>0</v>
      </c>
      <c r="Z21" s="21">
        <f t="shared" si="13"/>
        <v>0</v>
      </c>
      <c r="AA21" s="21">
        <f t="shared" si="14"/>
        <v>1</v>
      </c>
      <c r="AB21" s="24"/>
      <c r="AC21" s="25"/>
      <c r="AD21" s="24"/>
      <c r="AE21" s="99">
        <v>3</v>
      </c>
      <c r="AF21" s="99">
        <v>23</v>
      </c>
      <c r="AG21" s="99"/>
      <c r="AH21" s="105"/>
      <c r="AI21" s="105"/>
    </row>
    <row r="22" spans="1:35" ht="17.25" customHeight="1" x14ac:dyDescent="0.15">
      <c r="A22" s="28">
        <f t="shared" si="15"/>
        <v>46431</v>
      </c>
      <c r="B22" s="109" t="str">
        <f>IF(VLOOKUP(A22,休業日一覧!$1:$1048576,3,FALSE)&gt;="休","休",TEXT(A22,"aaa"))</f>
        <v>土</v>
      </c>
      <c r="C22" s="83"/>
      <c r="D22" s="29" t="s">
        <v>24</v>
      </c>
      <c r="E22" s="83"/>
      <c r="F22" s="83"/>
      <c r="G22" s="84" t="str">
        <f t="shared" si="2"/>
        <v/>
      </c>
      <c r="H22" s="85"/>
      <c r="I22" s="126"/>
      <c r="J22" s="127"/>
      <c r="K22" s="127"/>
      <c r="L22" s="128"/>
      <c r="M22" s="43"/>
      <c r="N22" s="21">
        <f t="shared" si="3"/>
        <v>0</v>
      </c>
      <c r="O22" s="22">
        <f t="shared" si="4"/>
        <v>0</v>
      </c>
      <c r="P22" s="22">
        <f t="shared" si="0"/>
        <v>0</v>
      </c>
      <c r="Q22" s="22">
        <f t="shared" si="1"/>
        <v>0</v>
      </c>
      <c r="R22" s="22">
        <f t="shared" si="5"/>
        <v>0</v>
      </c>
      <c r="S22" s="21">
        <f t="shared" si="6"/>
        <v>0</v>
      </c>
      <c r="T22" s="21">
        <f t="shared" si="7"/>
        <v>0</v>
      </c>
      <c r="U22" s="21">
        <f t="shared" si="8"/>
        <v>0</v>
      </c>
      <c r="V22" s="21">
        <f t="shared" si="9"/>
        <v>0</v>
      </c>
      <c r="W22" s="21">
        <f t="shared" si="10"/>
        <v>0</v>
      </c>
      <c r="X22" s="21">
        <f t="shared" si="11"/>
        <v>0</v>
      </c>
      <c r="Y22" s="23">
        <f t="shared" si="12"/>
        <v>0</v>
      </c>
      <c r="Z22" s="21">
        <f t="shared" si="13"/>
        <v>1</v>
      </c>
      <c r="AA22" s="21">
        <f t="shared" si="14"/>
        <v>0</v>
      </c>
      <c r="AB22" s="24"/>
      <c r="AC22" s="25"/>
      <c r="AD22" s="52"/>
      <c r="AE22" s="99"/>
      <c r="AF22" s="99"/>
      <c r="AG22" s="99"/>
      <c r="AH22" s="105"/>
      <c r="AI22" s="105"/>
    </row>
    <row r="23" spans="1:35" ht="17.25" customHeight="1" x14ac:dyDescent="0.15">
      <c r="A23" s="28">
        <f t="shared" si="15"/>
        <v>46432</v>
      </c>
      <c r="B23" s="109" t="str">
        <f>IF(VLOOKUP(A23,休業日一覧!$1:$1048576,3,FALSE)&gt;="休","休",TEXT(A23,"aaa"))</f>
        <v>日</v>
      </c>
      <c r="C23" s="83"/>
      <c r="D23" s="29" t="s">
        <v>24</v>
      </c>
      <c r="E23" s="83"/>
      <c r="F23" s="83"/>
      <c r="G23" s="84" t="str">
        <f t="shared" si="2"/>
        <v/>
      </c>
      <c r="H23" s="85"/>
      <c r="I23" s="126"/>
      <c r="J23" s="127"/>
      <c r="K23" s="127"/>
      <c r="L23" s="128"/>
      <c r="M23" s="43"/>
      <c r="N23" s="21">
        <f t="shared" si="3"/>
        <v>0</v>
      </c>
      <c r="O23" s="22">
        <f t="shared" si="4"/>
        <v>0</v>
      </c>
      <c r="P23" s="22">
        <f t="shared" si="0"/>
        <v>0</v>
      </c>
      <c r="Q23" s="22">
        <f t="shared" si="1"/>
        <v>0</v>
      </c>
      <c r="R23" s="22">
        <f t="shared" si="5"/>
        <v>0</v>
      </c>
      <c r="S23" s="21">
        <f t="shared" si="6"/>
        <v>0</v>
      </c>
      <c r="T23" s="21">
        <f t="shared" si="7"/>
        <v>0</v>
      </c>
      <c r="U23" s="21">
        <f t="shared" si="8"/>
        <v>0</v>
      </c>
      <c r="V23" s="21">
        <f t="shared" si="9"/>
        <v>0</v>
      </c>
      <c r="W23" s="21">
        <f t="shared" si="10"/>
        <v>0</v>
      </c>
      <c r="X23" s="21">
        <f t="shared" si="11"/>
        <v>0</v>
      </c>
      <c r="Y23" s="23">
        <f t="shared" si="12"/>
        <v>0</v>
      </c>
      <c r="Z23" s="21">
        <f t="shared" si="13"/>
        <v>1</v>
      </c>
      <c r="AA23" s="21">
        <f t="shared" si="14"/>
        <v>0</v>
      </c>
      <c r="AB23" s="24"/>
      <c r="AC23" s="25"/>
      <c r="AD23" s="52"/>
      <c r="AE23" s="106"/>
      <c r="AF23" s="105"/>
      <c r="AG23" s="88"/>
      <c r="AH23" s="105"/>
      <c r="AI23" s="105"/>
    </row>
    <row r="24" spans="1:35" ht="17.25" customHeight="1" x14ac:dyDescent="0.15">
      <c r="A24" s="28">
        <f t="shared" si="15"/>
        <v>46433</v>
      </c>
      <c r="B24" s="109" t="str">
        <f>IF(VLOOKUP(A24,休業日一覧!$1:$1048576,3,FALSE)&gt;="休","休",TEXT(A24,"aaa"))</f>
        <v>月</v>
      </c>
      <c r="C24" s="83"/>
      <c r="D24" s="29" t="s">
        <v>24</v>
      </c>
      <c r="E24" s="83"/>
      <c r="F24" s="83"/>
      <c r="G24" s="84" t="str">
        <f t="shared" si="2"/>
        <v/>
      </c>
      <c r="H24" s="85"/>
      <c r="I24" s="126"/>
      <c r="J24" s="127"/>
      <c r="K24" s="127"/>
      <c r="L24" s="128"/>
      <c r="M24" s="43"/>
      <c r="N24" s="21">
        <f t="shared" si="3"/>
        <v>1</v>
      </c>
      <c r="O24" s="22">
        <f t="shared" si="4"/>
        <v>0</v>
      </c>
      <c r="P24" s="22">
        <f t="shared" si="0"/>
        <v>0</v>
      </c>
      <c r="Q24" s="22">
        <f t="shared" si="1"/>
        <v>0</v>
      </c>
      <c r="R24" s="22">
        <f t="shared" si="5"/>
        <v>0</v>
      </c>
      <c r="S24" s="21">
        <f t="shared" si="6"/>
        <v>0</v>
      </c>
      <c r="T24" s="21">
        <f t="shared" si="7"/>
        <v>0</v>
      </c>
      <c r="U24" s="21">
        <f t="shared" si="8"/>
        <v>0</v>
      </c>
      <c r="V24" s="21">
        <f t="shared" si="9"/>
        <v>0</v>
      </c>
      <c r="W24" s="21">
        <f t="shared" si="10"/>
        <v>0</v>
      </c>
      <c r="X24" s="21">
        <f t="shared" si="11"/>
        <v>0</v>
      </c>
      <c r="Y24" s="23">
        <f t="shared" si="12"/>
        <v>0</v>
      </c>
      <c r="Z24" s="21">
        <f t="shared" si="13"/>
        <v>0</v>
      </c>
      <c r="AA24" s="21">
        <f t="shared" si="14"/>
        <v>1</v>
      </c>
      <c r="AB24" s="24"/>
      <c r="AC24" s="25"/>
      <c r="AD24" s="53"/>
      <c r="AE24" s="106"/>
      <c r="AF24" s="105"/>
      <c r="AG24" s="88"/>
      <c r="AH24" s="105"/>
      <c r="AI24" s="105"/>
    </row>
    <row r="25" spans="1:35" ht="17.25" customHeight="1" x14ac:dyDescent="0.15">
      <c r="A25" s="28">
        <f t="shared" si="15"/>
        <v>46434</v>
      </c>
      <c r="B25" s="109" t="str">
        <f>IF(VLOOKUP(A25,休業日一覧!$1:$1048576,3,FALSE)&gt;="休","休",TEXT(A25,"aaa"))</f>
        <v>火</v>
      </c>
      <c r="C25" s="83"/>
      <c r="D25" s="29" t="s">
        <v>24</v>
      </c>
      <c r="E25" s="83"/>
      <c r="F25" s="83"/>
      <c r="G25" s="84" t="str">
        <f t="shared" si="2"/>
        <v/>
      </c>
      <c r="H25" s="85"/>
      <c r="I25" s="126"/>
      <c r="J25" s="127"/>
      <c r="K25" s="127"/>
      <c r="L25" s="128"/>
      <c r="M25" s="43"/>
      <c r="N25" s="21">
        <f t="shared" si="3"/>
        <v>1</v>
      </c>
      <c r="O25" s="22">
        <f t="shared" si="4"/>
        <v>0</v>
      </c>
      <c r="P25" s="22">
        <f t="shared" si="0"/>
        <v>0</v>
      </c>
      <c r="Q25" s="22">
        <f t="shared" si="1"/>
        <v>0</v>
      </c>
      <c r="R25" s="22">
        <f t="shared" si="5"/>
        <v>0</v>
      </c>
      <c r="S25" s="21">
        <f t="shared" si="6"/>
        <v>0</v>
      </c>
      <c r="T25" s="21">
        <f t="shared" si="7"/>
        <v>0</v>
      </c>
      <c r="U25" s="21">
        <f t="shared" si="8"/>
        <v>0</v>
      </c>
      <c r="V25" s="21">
        <f t="shared" si="9"/>
        <v>0</v>
      </c>
      <c r="W25" s="21">
        <f t="shared" si="10"/>
        <v>0</v>
      </c>
      <c r="X25" s="21">
        <f t="shared" si="11"/>
        <v>0</v>
      </c>
      <c r="Y25" s="23">
        <f t="shared" si="12"/>
        <v>0</v>
      </c>
      <c r="Z25" s="21">
        <f t="shared" si="13"/>
        <v>0</v>
      </c>
      <c r="AA25" s="21">
        <f t="shared" si="14"/>
        <v>1</v>
      </c>
      <c r="AB25" s="24"/>
      <c r="AC25" s="25"/>
      <c r="AD25" s="52"/>
      <c r="AE25" s="106"/>
      <c r="AF25" s="105"/>
      <c r="AG25" s="88"/>
      <c r="AH25" s="105"/>
      <c r="AI25" s="105"/>
    </row>
    <row r="26" spans="1:35" ht="17.25" customHeight="1" x14ac:dyDescent="0.15">
      <c r="A26" s="28">
        <f t="shared" si="15"/>
        <v>46435</v>
      </c>
      <c r="B26" s="109" t="str">
        <f>IF(VLOOKUP(A26,休業日一覧!$1:$1048576,3,FALSE)&gt;="休","休",TEXT(A26,"aaa"))</f>
        <v>水</v>
      </c>
      <c r="C26" s="83"/>
      <c r="D26" s="29" t="s">
        <v>24</v>
      </c>
      <c r="E26" s="83"/>
      <c r="F26" s="83"/>
      <c r="G26" s="84" t="str">
        <f t="shared" si="2"/>
        <v/>
      </c>
      <c r="H26" s="85"/>
      <c r="I26" s="126"/>
      <c r="J26" s="127"/>
      <c r="K26" s="127"/>
      <c r="L26" s="128"/>
      <c r="M26" s="43"/>
      <c r="N26" s="21">
        <f t="shared" si="3"/>
        <v>1</v>
      </c>
      <c r="O26" s="22">
        <f t="shared" si="4"/>
        <v>0</v>
      </c>
      <c r="P26" s="22">
        <f t="shared" si="0"/>
        <v>0</v>
      </c>
      <c r="Q26" s="22">
        <f t="shared" si="1"/>
        <v>0</v>
      </c>
      <c r="R26" s="22">
        <f t="shared" si="5"/>
        <v>0</v>
      </c>
      <c r="S26" s="21">
        <f t="shared" si="6"/>
        <v>0</v>
      </c>
      <c r="T26" s="21">
        <f t="shared" si="7"/>
        <v>0</v>
      </c>
      <c r="U26" s="21">
        <f t="shared" si="8"/>
        <v>0</v>
      </c>
      <c r="V26" s="21">
        <f t="shared" si="9"/>
        <v>0</v>
      </c>
      <c r="W26" s="21">
        <f t="shared" si="10"/>
        <v>0</v>
      </c>
      <c r="X26" s="21">
        <f t="shared" si="11"/>
        <v>0</v>
      </c>
      <c r="Y26" s="23">
        <f t="shared" si="12"/>
        <v>0</v>
      </c>
      <c r="Z26" s="21">
        <f t="shared" si="13"/>
        <v>0</v>
      </c>
      <c r="AA26" s="21">
        <f t="shared" si="14"/>
        <v>1</v>
      </c>
      <c r="AB26" s="24"/>
      <c r="AC26" s="25"/>
      <c r="AD26" s="52"/>
      <c r="AE26" s="106"/>
      <c r="AF26" s="105"/>
      <c r="AG26" s="88"/>
      <c r="AH26" s="105"/>
      <c r="AI26" s="105"/>
    </row>
    <row r="27" spans="1:35" ht="17.25" customHeight="1" x14ac:dyDescent="0.15">
      <c r="A27" s="28">
        <f t="shared" si="15"/>
        <v>46436</v>
      </c>
      <c r="B27" s="109" t="str">
        <f>IF(VLOOKUP(A27,休業日一覧!$1:$1048576,3,FALSE)&gt;="休","休",TEXT(A27,"aaa"))</f>
        <v>木</v>
      </c>
      <c r="C27" s="83"/>
      <c r="D27" s="29" t="s">
        <v>24</v>
      </c>
      <c r="E27" s="83"/>
      <c r="F27" s="83"/>
      <c r="G27" s="84" t="str">
        <f t="shared" si="2"/>
        <v/>
      </c>
      <c r="H27" s="85"/>
      <c r="I27" s="126"/>
      <c r="J27" s="127"/>
      <c r="K27" s="127"/>
      <c r="L27" s="128"/>
      <c r="M27" s="43"/>
      <c r="N27" s="21">
        <f t="shared" si="3"/>
        <v>1</v>
      </c>
      <c r="O27" s="22">
        <f t="shared" si="4"/>
        <v>0</v>
      </c>
      <c r="P27" s="22">
        <f t="shared" si="0"/>
        <v>0</v>
      </c>
      <c r="Q27" s="22">
        <f t="shared" si="1"/>
        <v>0</v>
      </c>
      <c r="R27" s="22">
        <f t="shared" si="5"/>
        <v>0</v>
      </c>
      <c r="S27" s="21">
        <f t="shared" si="6"/>
        <v>0</v>
      </c>
      <c r="T27" s="21">
        <f t="shared" si="7"/>
        <v>0</v>
      </c>
      <c r="U27" s="21">
        <f t="shared" si="8"/>
        <v>0</v>
      </c>
      <c r="V27" s="21">
        <f t="shared" si="9"/>
        <v>0</v>
      </c>
      <c r="W27" s="21">
        <f t="shared" si="10"/>
        <v>0</v>
      </c>
      <c r="X27" s="21">
        <f t="shared" si="11"/>
        <v>0</v>
      </c>
      <c r="Y27" s="23">
        <f t="shared" si="12"/>
        <v>0</v>
      </c>
      <c r="Z27" s="21">
        <f t="shared" si="13"/>
        <v>0</v>
      </c>
      <c r="AA27" s="21">
        <f t="shared" si="14"/>
        <v>1</v>
      </c>
      <c r="AB27" s="24"/>
      <c r="AC27" s="25"/>
      <c r="AD27" s="52"/>
      <c r="AE27" s="106"/>
      <c r="AF27" s="105"/>
      <c r="AG27" s="88"/>
      <c r="AH27" s="105"/>
      <c r="AI27" s="105"/>
    </row>
    <row r="28" spans="1:35" ht="17.25" customHeight="1" x14ac:dyDescent="0.15">
      <c r="A28" s="28">
        <f t="shared" si="15"/>
        <v>46437</v>
      </c>
      <c r="B28" s="109" t="str">
        <f>IF(VLOOKUP(A28,休業日一覧!$1:$1048576,3,FALSE)&gt;="休","休",TEXT(A28,"aaa"))</f>
        <v>金</v>
      </c>
      <c r="C28" s="83"/>
      <c r="D28" s="29" t="s">
        <v>24</v>
      </c>
      <c r="E28" s="83"/>
      <c r="F28" s="83"/>
      <c r="G28" s="84" t="str">
        <f t="shared" si="2"/>
        <v/>
      </c>
      <c r="H28" s="85"/>
      <c r="I28" s="126"/>
      <c r="J28" s="127"/>
      <c r="K28" s="127"/>
      <c r="L28" s="128"/>
      <c r="M28" s="43"/>
      <c r="N28" s="21">
        <f t="shared" si="3"/>
        <v>1</v>
      </c>
      <c r="O28" s="22">
        <f t="shared" si="4"/>
        <v>0</v>
      </c>
      <c r="P28" s="22">
        <f t="shared" si="0"/>
        <v>0</v>
      </c>
      <c r="Q28" s="22">
        <f t="shared" si="1"/>
        <v>0</v>
      </c>
      <c r="R28" s="22">
        <f t="shared" si="5"/>
        <v>0</v>
      </c>
      <c r="S28" s="21">
        <f t="shared" si="6"/>
        <v>0</v>
      </c>
      <c r="T28" s="21">
        <f t="shared" si="7"/>
        <v>0</v>
      </c>
      <c r="U28" s="21">
        <f t="shared" si="8"/>
        <v>0</v>
      </c>
      <c r="V28" s="21">
        <f t="shared" si="9"/>
        <v>0</v>
      </c>
      <c r="W28" s="21">
        <f t="shared" si="10"/>
        <v>0</v>
      </c>
      <c r="X28" s="21">
        <f t="shared" si="11"/>
        <v>0</v>
      </c>
      <c r="Y28" s="23">
        <f t="shared" si="12"/>
        <v>0</v>
      </c>
      <c r="Z28" s="21">
        <f t="shared" si="13"/>
        <v>0</v>
      </c>
      <c r="AA28" s="21">
        <f t="shared" si="14"/>
        <v>1</v>
      </c>
      <c r="AB28" s="24"/>
      <c r="AC28" s="25"/>
      <c r="AD28" s="52"/>
      <c r="AE28" s="106"/>
      <c r="AF28" s="105"/>
      <c r="AG28" s="88"/>
      <c r="AH28" s="105"/>
      <c r="AI28" s="105"/>
    </row>
    <row r="29" spans="1:35" ht="17.25" customHeight="1" x14ac:dyDescent="0.15">
      <c r="A29" s="28">
        <f t="shared" si="15"/>
        <v>46438</v>
      </c>
      <c r="B29" s="109" t="str">
        <f>IF(VLOOKUP(A29,休業日一覧!$1:$1048576,3,FALSE)&gt;="休","休",TEXT(A29,"aaa"))</f>
        <v>土</v>
      </c>
      <c r="C29" s="83"/>
      <c r="D29" s="29" t="s">
        <v>24</v>
      </c>
      <c r="E29" s="83"/>
      <c r="F29" s="83"/>
      <c r="G29" s="84" t="str">
        <f t="shared" si="2"/>
        <v/>
      </c>
      <c r="H29" s="85"/>
      <c r="I29" s="126"/>
      <c r="J29" s="127"/>
      <c r="K29" s="127"/>
      <c r="L29" s="128"/>
      <c r="M29" s="43"/>
      <c r="N29" s="21">
        <f t="shared" si="3"/>
        <v>0</v>
      </c>
      <c r="O29" s="22">
        <f t="shared" si="4"/>
        <v>0</v>
      </c>
      <c r="P29" s="22">
        <f t="shared" si="0"/>
        <v>0</v>
      </c>
      <c r="Q29" s="22">
        <f t="shared" si="1"/>
        <v>0</v>
      </c>
      <c r="R29" s="22">
        <f t="shared" si="5"/>
        <v>0</v>
      </c>
      <c r="S29" s="21">
        <f t="shared" si="6"/>
        <v>0</v>
      </c>
      <c r="T29" s="21">
        <f t="shared" si="7"/>
        <v>0</v>
      </c>
      <c r="U29" s="21">
        <f t="shared" si="8"/>
        <v>0</v>
      </c>
      <c r="V29" s="21">
        <f t="shared" si="9"/>
        <v>0</v>
      </c>
      <c r="W29" s="21">
        <f t="shared" si="10"/>
        <v>0</v>
      </c>
      <c r="X29" s="21">
        <f t="shared" si="11"/>
        <v>0</v>
      </c>
      <c r="Y29" s="23">
        <f t="shared" si="12"/>
        <v>0</v>
      </c>
      <c r="Z29" s="21">
        <f t="shared" si="13"/>
        <v>1</v>
      </c>
      <c r="AA29" s="21">
        <f t="shared" si="14"/>
        <v>0</v>
      </c>
      <c r="AB29" s="24"/>
      <c r="AC29" s="25"/>
      <c r="AD29" s="52"/>
      <c r="AE29" s="106"/>
      <c r="AF29" s="105"/>
      <c r="AG29" s="88"/>
      <c r="AH29" s="105"/>
      <c r="AI29" s="105"/>
    </row>
    <row r="30" spans="1:35" ht="17.25" customHeight="1" x14ac:dyDescent="0.15">
      <c r="A30" s="28">
        <f t="shared" si="15"/>
        <v>46439</v>
      </c>
      <c r="B30" s="109" t="str">
        <f>IF(VLOOKUP(A30,休業日一覧!$1:$1048576,3,FALSE)&gt;="休","休",TEXT(A30,"aaa"))</f>
        <v>日</v>
      </c>
      <c r="C30" s="83"/>
      <c r="D30" s="29" t="s">
        <v>24</v>
      </c>
      <c r="E30" s="83"/>
      <c r="F30" s="83"/>
      <c r="G30" s="84" t="str">
        <f t="shared" si="2"/>
        <v/>
      </c>
      <c r="H30" s="85"/>
      <c r="I30" s="129"/>
      <c r="J30" s="130"/>
      <c r="K30" s="130"/>
      <c r="L30" s="131"/>
      <c r="M30" s="43"/>
      <c r="N30" s="21">
        <f t="shared" si="3"/>
        <v>0</v>
      </c>
      <c r="O30" s="22">
        <f t="shared" si="4"/>
        <v>0</v>
      </c>
      <c r="P30" s="22">
        <f t="shared" si="0"/>
        <v>0</v>
      </c>
      <c r="Q30" s="22">
        <f t="shared" si="1"/>
        <v>0</v>
      </c>
      <c r="R30" s="22">
        <f t="shared" si="5"/>
        <v>0</v>
      </c>
      <c r="S30" s="21">
        <f t="shared" si="6"/>
        <v>0</v>
      </c>
      <c r="T30" s="21">
        <f t="shared" si="7"/>
        <v>0</v>
      </c>
      <c r="U30" s="21">
        <f t="shared" si="8"/>
        <v>0</v>
      </c>
      <c r="V30" s="21">
        <f t="shared" si="9"/>
        <v>0</v>
      </c>
      <c r="W30" s="21">
        <f t="shared" si="10"/>
        <v>0</v>
      </c>
      <c r="X30" s="21">
        <f t="shared" si="11"/>
        <v>0</v>
      </c>
      <c r="Y30" s="23">
        <f t="shared" si="12"/>
        <v>0</v>
      </c>
      <c r="Z30" s="21">
        <f t="shared" si="13"/>
        <v>1</v>
      </c>
      <c r="AA30" s="21">
        <f t="shared" si="14"/>
        <v>0</v>
      </c>
      <c r="AB30" s="24"/>
      <c r="AC30" s="25"/>
      <c r="AD30" s="52"/>
      <c r="AE30" s="106"/>
      <c r="AF30" s="105"/>
      <c r="AG30" s="88"/>
      <c r="AH30" s="105"/>
      <c r="AI30" s="105"/>
    </row>
    <row r="31" spans="1:35" ht="17.25" customHeight="1" x14ac:dyDescent="0.15">
      <c r="A31" s="28">
        <f t="shared" si="15"/>
        <v>46440</v>
      </c>
      <c r="B31" s="109" t="str">
        <f>IF(VLOOKUP(A31,休業日一覧!$1:$1048576,3,FALSE)&gt;="休","休",TEXT(A31,"aaa"))</f>
        <v>月</v>
      </c>
      <c r="C31" s="83"/>
      <c r="D31" s="29" t="s">
        <v>24</v>
      </c>
      <c r="E31" s="83"/>
      <c r="F31" s="83"/>
      <c r="G31" s="84" t="str">
        <f t="shared" si="2"/>
        <v/>
      </c>
      <c r="H31" s="85"/>
      <c r="I31" s="132"/>
      <c r="J31" s="133"/>
      <c r="K31" s="133"/>
      <c r="L31" s="134"/>
      <c r="M31" s="43"/>
      <c r="N31" s="21">
        <f t="shared" si="3"/>
        <v>1</v>
      </c>
      <c r="O31" s="22">
        <f t="shared" si="4"/>
        <v>0</v>
      </c>
      <c r="P31" s="22">
        <f t="shared" si="0"/>
        <v>0</v>
      </c>
      <c r="Q31" s="22">
        <f t="shared" si="1"/>
        <v>0</v>
      </c>
      <c r="R31" s="22">
        <f t="shared" si="5"/>
        <v>0</v>
      </c>
      <c r="S31" s="21">
        <f t="shared" si="6"/>
        <v>0</v>
      </c>
      <c r="T31" s="21">
        <f t="shared" si="7"/>
        <v>0</v>
      </c>
      <c r="U31" s="21">
        <f t="shared" si="8"/>
        <v>0</v>
      </c>
      <c r="V31" s="21">
        <f t="shared" si="9"/>
        <v>0</v>
      </c>
      <c r="W31" s="21">
        <f t="shared" si="10"/>
        <v>0</v>
      </c>
      <c r="X31" s="21">
        <f t="shared" si="11"/>
        <v>0</v>
      </c>
      <c r="Y31" s="23">
        <f t="shared" si="12"/>
        <v>0</v>
      </c>
      <c r="Z31" s="21">
        <f t="shared" si="13"/>
        <v>0</v>
      </c>
      <c r="AA31" s="21">
        <f t="shared" si="14"/>
        <v>1</v>
      </c>
      <c r="AB31" s="24"/>
      <c r="AC31" s="25"/>
      <c r="AD31" s="52"/>
      <c r="AE31" s="106"/>
      <c r="AF31" s="105"/>
      <c r="AG31" s="88"/>
      <c r="AH31" s="105"/>
      <c r="AI31" s="105"/>
    </row>
    <row r="32" spans="1:35" ht="17.25" customHeight="1" x14ac:dyDescent="0.15">
      <c r="A32" s="28">
        <f t="shared" si="15"/>
        <v>46441</v>
      </c>
      <c r="B32" s="109" t="str">
        <f>IF(VLOOKUP(A32,休業日一覧!$1:$1048576,3,FALSE)&gt;="休","休",TEXT(A32,"aaa"))</f>
        <v>休</v>
      </c>
      <c r="C32" s="83"/>
      <c r="D32" s="29" t="s">
        <v>24</v>
      </c>
      <c r="E32" s="83"/>
      <c r="F32" s="83"/>
      <c r="G32" s="84" t="str">
        <f t="shared" si="2"/>
        <v/>
      </c>
      <c r="H32" s="85"/>
      <c r="I32" s="132"/>
      <c r="J32" s="133"/>
      <c r="K32" s="133"/>
      <c r="L32" s="134"/>
      <c r="M32" s="43"/>
      <c r="N32" s="21">
        <f t="shared" si="3"/>
        <v>0</v>
      </c>
      <c r="O32" s="22">
        <f t="shared" si="4"/>
        <v>0</v>
      </c>
      <c r="P32" s="22">
        <f t="shared" si="0"/>
        <v>0</v>
      </c>
      <c r="Q32" s="22">
        <f t="shared" si="1"/>
        <v>0</v>
      </c>
      <c r="R32" s="22">
        <f t="shared" si="5"/>
        <v>0</v>
      </c>
      <c r="S32" s="21">
        <f t="shared" si="6"/>
        <v>0</v>
      </c>
      <c r="T32" s="21">
        <f t="shared" si="7"/>
        <v>0</v>
      </c>
      <c r="U32" s="21">
        <f t="shared" si="8"/>
        <v>0</v>
      </c>
      <c r="V32" s="21">
        <f t="shared" si="9"/>
        <v>0</v>
      </c>
      <c r="W32" s="21">
        <f t="shared" si="10"/>
        <v>0</v>
      </c>
      <c r="X32" s="21">
        <f t="shared" si="11"/>
        <v>0</v>
      </c>
      <c r="Y32" s="23">
        <f t="shared" si="12"/>
        <v>0</v>
      </c>
      <c r="Z32" s="21">
        <f t="shared" si="13"/>
        <v>1</v>
      </c>
      <c r="AA32" s="21">
        <f t="shared" si="14"/>
        <v>0</v>
      </c>
      <c r="AB32" s="24"/>
      <c r="AC32" s="25"/>
      <c r="AD32" s="52"/>
      <c r="AE32" s="106"/>
      <c r="AF32" s="105"/>
      <c r="AG32" s="88"/>
      <c r="AH32" s="105"/>
      <c r="AI32" s="105"/>
    </row>
    <row r="33" spans="1:35" ht="17.25" customHeight="1" x14ac:dyDescent="0.15">
      <c r="A33" s="28">
        <f t="shared" si="15"/>
        <v>46442</v>
      </c>
      <c r="B33" s="109" t="str">
        <f>IF(VLOOKUP(A33,休業日一覧!$1:$1048576,3,FALSE)&gt;="休","休",TEXT(A33,"aaa"))</f>
        <v>水</v>
      </c>
      <c r="C33" s="83"/>
      <c r="D33" s="29" t="s">
        <v>24</v>
      </c>
      <c r="E33" s="83"/>
      <c r="F33" s="83"/>
      <c r="G33" s="84" t="str">
        <f t="shared" si="2"/>
        <v/>
      </c>
      <c r="H33" s="85"/>
      <c r="I33" s="132"/>
      <c r="J33" s="133"/>
      <c r="K33" s="133"/>
      <c r="L33" s="134"/>
      <c r="M33" s="43"/>
      <c r="N33" s="21">
        <f t="shared" si="3"/>
        <v>1</v>
      </c>
      <c r="O33" s="22">
        <f t="shared" si="4"/>
        <v>0</v>
      </c>
      <c r="P33" s="22">
        <f t="shared" si="0"/>
        <v>0</v>
      </c>
      <c r="Q33" s="22">
        <f t="shared" si="1"/>
        <v>0</v>
      </c>
      <c r="R33" s="22">
        <f t="shared" si="5"/>
        <v>0</v>
      </c>
      <c r="S33" s="21">
        <f t="shared" si="6"/>
        <v>0</v>
      </c>
      <c r="T33" s="21">
        <f t="shared" si="7"/>
        <v>0</v>
      </c>
      <c r="U33" s="21">
        <f t="shared" si="8"/>
        <v>0</v>
      </c>
      <c r="V33" s="21">
        <f t="shared" si="9"/>
        <v>0</v>
      </c>
      <c r="W33" s="21">
        <f t="shared" si="10"/>
        <v>0</v>
      </c>
      <c r="X33" s="21">
        <f t="shared" si="11"/>
        <v>0</v>
      </c>
      <c r="Y33" s="23">
        <f t="shared" si="12"/>
        <v>0</v>
      </c>
      <c r="Z33" s="21">
        <f t="shared" si="13"/>
        <v>0</v>
      </c>
      <c r="AA33" s="21">
        <f t="shared" si="14"/>
        <v>1</v>
      </c>
      <c r="AB33" s="24"/>
      <c r="AC33" s="25"/>
      <c r="AD33" s="52"/>
      <c r="AE33" s="106"/>
      <c r="AF33" s="105"/>
      <c r="AG33" s="88"/>
      <c r="AH33" s="105"/>
      <c r="AI33" s="105"/>
    </row>
    <row r="34" spans="1:35" ht="17.25" customHeight="1" x14ac:dyDescent="0.15">
      <c r="A34" s="28">
        <f t="shared" si="15"/>
        <v>46443</v>
      </c>
      <c r="B34" s="109" t="str">
        <f>IF(VLOOKUP(A34,休業日一覧!$1:$1048576,3,FALSE)&gt;="休","休",TEXT(A34,"aaa"))</f>
        <v>木</v>
      </c>
      <c r="C34" s="83"/>
      <c r="D34" s="29" t="s">
        <v>24</v>
      </c>
      <c r="E34" s="83"/>
      <c r="F34" s="83"/>
      <c r="G34" s="84" t="str">
        <f t="shared" si="2"/>
        <v/>
      </c>
      <c r="H34" s="85"/>
      <c r="I34" s="132"/>
      <c r="J34" s="133"/>
      <c r="K34" s="133"/>
      <c r="L34" s="134"/>
      <c r="M34" s="43"/>
      <c r="N34" s="21">
        <f t="shared" si="3"/>
        <v>1</v>
      </c>
      <c r="O34" s="22">
        <f t="shared" si="4"/>
        <v>0</v>
      </c>
      <c r="P34" s="22">
        <f t="shared" si="0"/>
        <v>0</v>
      </c>
      <c r="Q34" s="22">
        <f t="shared" si="1"/>
        <v>0</v>
      </c>
      <c r="R34" s="22">
        <f t="shared" si="5"/>
        <v>0</v>
      </c>
      <c r="S34" s="21">
        <f t="shared" si="6"/>
        <v>0</v>
      </c>
      <c r="T34" s="21">
        <f t="shared" si="7"/>
        <v>0</v>
      </c>
      <c r="U34" s="21">
        <f t="shared" si="8"/>
        <v>0</v>
      </c>
      <c r="V34" s="21">
        <f t="shared" si="9"/>
        <v>0</v>
      </c>
      <c r="W34" s="21">
        <f t="shared" si="10"/>
        <v>0</v>
      </c>
      <c r="X34" s="21">
        <f t="shared" si="11"/>
        <v>0</v>
      </c>
      <c r="Y34" s="23">
        <f t="shared" si="12"/>
        <v>0</v>
      </c>
      <c r="Z34" s="21">
        <f t="shared" si="13"/>
        <v>0</v>
      </c>
      <c r="AA34" s="21">
        <f t="shared" si="14"/>
        <v>1</v>
      </c>
      <c r="AB34" s="24"/>
      <c r="AC34" s="25"/>
      <c r="AD34" s="52"/>
      <c r="AE34" s="106"/>
      <c r="AF34" s="105"/>
      <c r="AG34" s="88"/>
      <c r="AH34" s="105"/>
      <c r="AI34" s="105"/>
    </row>
    <row r="35" spans="1:35" ht="17.25" customHeight="1" x14ac:dyDescent="0.15">
      <c r="A35" s="28">
        <f t="shared" si="15"/>
        <v>46444</v>
      </c>
      <c r="B35" s="109" t="str">
        <f>IF(VLOOKUP(A35,休業日一覧!$1:$1048576,3,FALSE)&gt;="休","休",TEXT(A35,"aaa"))</f>
        <v>金</v>
      </c>
      <c r="C35" s="83"/>
      <c r="D35" s="29" t="s">
        <v>24</v>
      </c>
      <c r="E35" s="83"/>
      <c r="F35" s="83"/>
      <c r="G35" s="84" t="str">
        <f t="shared" si="2"/>
        <v/>
      </c>
      <c r="H35" s="85"/>
      <c r="I35" s="132"/>
      <c r="J35" s="133"/>
      <c r="K35" s="133"/>
      <c r="L35" s="134"/>
      <c r="M35" s="43"/>
      <c r="N35" s="21">
        <f t="shared" si="3"/>
        <v>1</v>
      </c>
      <c r="O35" s="22">
        <f t="shared" si="4"/>
        <v>0</v>
      </c>
      <c r="P35" s="22">
        <f t="shared" si="0"/>
        <v>0</v>
      </c>
      <c r="Q35" s="22">
        <f t="shared" si="1"/>
        <v>0</v>
      </c>
      <c r="R35" s="22">
        <f t="shared" si="5"/>
        <v>0</v>
      </c>
      <c r="S35" s="21">
        <f t="shared" si="6"/>
        <v>0</v>
      </c>
      <c r="T35" s="21">
        <f t="shared" si="7"/>
        <v>0</v>
      </c>
      <c r="U35" s="21">
        <f t="shared" si="8"/>
        <v>0</v>
      </c>
      <c r="V35" s="21">
        <f t="shared" si="9"/>
        <v>0</v>
      </c>
      <c r="W35" s="21">
        <f t="shared" si="10"/>
        <v>0</v>
      </c>
      <c r="X35" s="21">
        <f t="shared" si="11"/>
        <v>0</v>
      </c>
      <c r="Y35" s="23">
        <f t="shared" si="12"/>
        <v>0</v>
      </c>
      <c r="Z35" s="21">
        <f t="shared" si="13"/>
        <v>0</v>
      </c>
      <c r="AA35" s="21">
        <f t="shared" si="14"/>
        <v>1</v>
      </c>
      <c r="AB35" s="24"/>
      <c r="AC35" s="25"/>
      <c r="AD35" s="52"/>
      <c r="AE35" s="106"/>
      <c r="AF35" s="105"/>
      <c r="AG35" s="88"/>
      <c r="AH35" s="105"/>
      <c r="AI35" s="105"/>
    </row>
    <row r="36" spans="1:35" ht="17.25" customHeight="1" x14ac:dyDescent="0.15">
      <c r="A36" s="28">
        <f t="shared" si="15"/>
        <v>46445</v>
      </c>
      <c r="B36" s="109" t="str">
        <f>IF(VLOOKUP(A36,休業日一覧!$1:$1048576,3,FALSE)&gt;="休","休",TEXT(A36,"aaa"))</f>
        <v>土</v>
      </c>
      <c r="C36" s="83"/>
      <c r="D36" s="29" t="s">
        <v>24</v>
      </c>
      <c r="E36" s="83"/>
      <c r="F36" s="83"/>
      <c r="G36" s="84" t="str">
        <f t="shared" si="2"/>
        <v/>
      </c>
      <c r="H36" s="85"/>
      <c r="I36" s="132"/>
      <c r="J36" s="133"/>
      <c r="K36" s="133"/>
      <c r="L36" s="134"/>
      <c r="M36" s="43"/>
      <c r="N36" s="21">
        <f t="shared" si="3"/>
        <v>0</v>
      </c>
      <c r="O36" s="22">
        <f t="shared" si="4"/>
        <v>0</v>
      </c>
      <c r="P36" s="22">
        <f t="shared" si="0"/>
        <v>0</v>
      </c>
      <c r="Q36" s="22">
        <f t="shared" si="1"/>
        <v>0</v>
      </c>
      <c r="R36" s="22">
        <f t="shared" si="5"/>
        <v>0</v>
      </c>
      <c r="S36" s="21">
        <f t="shared" si="6"/>
        <v>0</v>
      </c>
      <c r="T36" s="21">
        <f t="shared" si="7"/>
        <v>0</v>
      </c>
      <c r="U36" s="21">
        <f t="shared" si="8"/>
        <v>0</v>
      </c>
      <c r="V36" s="21">
        <f t="shared" si="9"/>
        <v>0</v>
      </c>
      <c r="W36" s="21">
        <f t="shared" si="10"/>
        <v>0</v>
      </c>
      <c r="X36" s="21">
        <f t="shared" si="11"/>
        <v>0</v>
      </c>
      <c r="Y36" s="23">
        <f t="shared" si="12"/>
        <v>0</v>
      </c>
      <c r="Z36" s="21">
        <f t="shared" si="13"/>
        <v>1</v>
      </c>
      <c r="AA36" s="21">
        <f t="shared" si="14"/>
        <v>0</v>
      </c>
      <c r="AB36" s="24"/>
      <c r="AC36" s="25"/>
      <c r="AD36" s="52"/>
      <c r="AE36" s="106"/>
      <c r="AF36" s="105"/>
      <c r="AG36" s="88"/>
      <c r="AH36" s="105"/>
      <c r="AI36" s="105"/>
    </row>
    <row r="37" spans="1:35" ht="17.25" customHeight="1" x14ac:dyDescent="0.15">
      <c r="A37" s="28">
        <f t="shared" si="15"/>
        <v>46446</v>
      </c>
      <c r="B37" s="109" t="str">
        <f>IF(VLOOKUP(A37,休業日一覧!$1:$1048576,3,FALSE)&gt;="休","休",TEXT(A37,"aaa"))</f>
        <v>日</v>
      </c>
      <c r="C37" s="83"/>
      <c r="D37" s="29" t="s">
        <v>24</v>
      </c>
      <c r="E37" s="83"/>
      <c r="F37" s="83"/>
      <c r="G37" s="84" t="str">
        <f t="shared" si="2"/>
        <v/>
      </c>
      <c r="H37" s="85"/>
      <c r="I37" s="132"/>
      <c r="J37" s="133"/>
      <c r="K37" s="133"/>
      <c r="L37" s="134"/>
      <c r="M37" s="43"/>
      <c r="N37" s="21">
        <f t="shared" si="3"/>
        <v>0</v>
      </c>
      <c r="O37" s="22">
        <f t="shared" si="4"/>
        <v>0</v>
      </c>
      <c r="P37" s="22">
        <f t="shared" si="0"/>
        <v>0</v>
      </c>
      <c r="Q37" s="22">
        <f t="shared" si="1"/>
        <v>0</v>
      </c>
      <c r="R37" s="22">
        <f t="shared" si="5"/>
        <v>0</v>
      </c>
      <c r="S37" s="21">
        <f t="shared" si="6"/>
        <v>0</v>
      </c>
      <c r="T37" s="21">
        <f t="shared" si="7"/>
        <v>0</v>
      </c>
      <c r="U37" s="21">
        <f t="shared" si="8"/>
        <v>0</v>
      </c>
      <c r="V37" s="21">
        <f t="shared" si="9"/>
        <v>0</v>
      </c>
      <c r="W37" s="21">
        <f t="shared" si="10"/>
        <v>0</v>
      </c>
      <c r="X37" s="21">
        <f t="shared" si="11"/>
        <v>0</v>
      </c>
      <c r="Y37" s="23">
        <f t="shared" si="12"/>
        <v>0</v>
      </c>
      <c r="Z37" s="21">
        <f t="shared" si="13"/>
        <v>1</v>
      </c>
      <c r="AA37" s="21">
        <f t="shared" si="14"/>
        <v>0</v>
      </c>
      <c r="AB37" s="24"/>
      <c r="AC37" s="25"/>
      <c r="AD37" s="52"/>
      <c r="AE37" s="106"/>
      <c r="AF37" s="105"/>
      <c r="AG37" s="88"/>
      <c r="AH37" s="105"/>
      <c r="AI37" s="105"/>
    </row>
    <row r="38" spans="1:35" ht="17.25" customHeight="1" x14ac:dyDescent="0.15">
      <c r="A38" s="28" t="str">
        <f>IF(MONTH(A37)=MONTH(A37+1),A37+1,"")</f>
        <v/>
      </c>
      <c r="B38" s="82" t="str">
        <f>IFERROR(IF(VLOOKUP(A38,休業日一覧!$1:$1048576,3,FALSE)&gt;="休","休",TEXT(A38,"aaa")),"")</f>
        <v/>
      </c>
      <c r="C38" s="83"/>
      <c r="D38" s="29" t="s">
        <v>24</v>
      </c>
      <c r="E38" s="83"/>
      <c r="F38" s="83"/>
      <c r="G38" s="84" t="str">
        <f t="shared" si="2"/>
        <v/>
      </c>
      <c r="H38" s="85"/>
      <c r="I38" s="132"/>
      <c r="J38" s="133"/>
      <c r="K38" s="133"/>
      <c r="L38" s="134"/>
      <c r="M38" s="43"/>
      <c r="N38" s="21">
        <f t="shared" si="3"/>
        <v>0</v>
      </c>
      <c r="O38" s="22">
        <f t="shared" si="4"/>
        <v>0</v>
      </c>
      <c r="P38" s="22">
        <f t="shared" si="0"/>
        <v>0</v>
      </c>
      <c r="Q38" s="22">
        <f t="shared" si="1"/>
        <v>0</v>
      </c>
      <c r="R38" s="22">
        <f t="shared" si="5"/>
        <v>0</v>
      </c>
      <c r="S38" s="21">
        <f t="shared" si="6"/>
        <v>0</v>
      </c>
      <c r="T38" s="21">
        <f t="shared" si="7"/>
        <v>0</v>
      </c>
      <c r="U38" s="21">
        <f t="shared" si="8"/>
        <v>0</v>
      </c>
      <c r="V38" s="21">
        <f t="shared" si="9"/>
        <v>0</v>
      </c>
      <c r="W38" s="21">
        <f t="shared" si="10"/>
        <v>0</v>
      </c>
      <c r="X38" s="21">
        <f t="shared" si="11"/>
        <v>0</v>
      </c>
      <c r="Y38" s="23">
        <f t="shared" si="12"/>
        <v>0</v>
      </c>
      <c r="Z38" s="21">
        <f t="shared" si="13"/>
        <v>1</v>
      </c>
      <c r="AA38" s="21">
        <f t="shared" si="14"/>
        <v>0</v>
      </c>
      <c r="AB38" s="24"/>
      <c r="AC38" s="25"/>
      <c r="AD38" s="52"/>
      <c r="AE38" s="106"/>
      <c r="AF38" s="105"/>
      <c r="AG38" s="88"/>
      <c r="AH38" s="105"/>
      <c r="AI38" s="105"/>
    </row>
    <row r="39" spans="1:35" ht="17.25" customHeight="1" x14ac:dyDescent="0.15">
      <c r="A39" s="28" t="str">
        <f>IF(MONTH(A37)=MONTH(A37+2),A37+2,"")</f>
        <v/>
      </c>
      <c r="B39" s="82" t="str">
        <f>IFERROR(IF(VLOOKUP(A39,休業日一覧!$1:$1048576,3,FALSE)&gt;="休","休",TEXT(A39,"aaa")),"")</f>
        <v/>
      </c>
      <c r="C39" s="83"/>
      <c r="D39" s="29" t="s">
        <v>24</v>
      </c>
      <c r="E39" s="83"/>
      <c r="F39" s="83"/>
      <c r="G39" s="84" t="str">
        <f t="shared" si="2"/>
        <v/>
      </c>
      <c r="H39" s="85"/>
      <c r="I39" s="132"/>
      <c r="J39" s="133"/>
      <c r="K39" s="133"/>
      <c r="L39" s="134"/>
      <c r="M39" s="43"/>
      <c r="N39" s="21">
        <f t="shared" si="3"/>
        <v>0</v>
      </c>
      <c r="O39" s="22">
        <f t="shared" si="4"/>
        <v>0</v>
      </c>
      <c r="P39" s="22">
        <f t="shared" si="0"/>
        <v>0</v>
      </c>
      <c r="Q39" s="22">
        <f t="shared" si="1"/>
        <v>0</v>
      </c>
      <c r="R39" s="22">
        <f t="shared" si="5"/>
        <v>0</v>
      </c>
      <c r="S39" s="21">
        <f t="shared" si="6"/>
        <v>0</v>
      </c>
      <c r="T39" s="21">
        <f t="shared" si="7"/>
        <v>0</v>
      </c>
      <c r="U39" s="21">
        <f t="shared" si="8"/>
        <v>0</v>
      </c>
      <c r="V39" s="21">
        <f t="shared" si="9"/>
        <v>0</v>
      </c>
      <c r="W39" s="21">
        <f t="shared" si="10"/>
        <v>0</v>
      </c>
      <c r="X39" s="21">
        <f t="shared" si="11"/>
        <v>0</v>
      </c>
      <c r="Y39" s="23">
        <f t="shared" si="12"/>
        <v>0</v>
      </c>
      <c r="Z39" s="21">
        <f t="shared" si="13"/>
        <v>1</v>
      </c>
      <c r="AA39" s="21">
        <f t="shared" si="14"/>
        <v>0</v>
      </c>
      <c r="AB39" s="24"/>
      <c r="AC39" s="25"/>
      <c r="AD39" s="52"/>
      <c r="AE39" s="106"/>
      <c r="AF39" s="105"/>
      <c r="AG39" s="88"/>
      <c r="AH39" s="105"/>
      <c r="AI39" s="105"/>
    </row>
    <row r="40" spans="1:35" ht="17.25" customHeight="1" x14ac:dyDescent="0.15">
      <c r="A40" s="28" t="str">
        <f>IF(MONTH(A37)=MONTH(A37+3),A37+3,"")</f>
        <v/>
      </c>
      <c r="B40" s="82" t="str">
        <f>IFERROR(IF(VLOOKUP(A40,休業日一覧!$1:$1048576,3,FALSE)&gt;="休","休",TEXT(A40,"aaa")),"")</f>
        <v/>
      </c>
      <c r="C40" s="83"/>
      <c r="D40" s="29" t="s">
        <v>24</v>
      </c>
      <c r="E40" s="83"/>
      <c r="F40" s="83"/>
      <c r="G40" s="84" t="str">
        <f t="shared" si="2"/>
        <v/>
      </c>
      <c r="H40" s="85"/>
      <c r="I40" s="132"/>
      <c r="J40" s="133"/>
      <c r="K40" s="133"/>
      <c r="L40" s="134"/>
      <c r="M40" s="43"/>
      <c r="N40" s="21">
        <f>IF((OR(B40="土",B40="日",B40="祝",B40="休",B40="")),0,1)</f>
        <v>0</v>
      </c>
      <c r="O40" s="22">
        <f t="shared" si="4"/>
        <v>0</v>
      </c>
      <c r="P40" s="22">
        <f t="shared" si="0"/>
        <v>0</v>
      </c>
      <c r="Q40" s="22">
        <f t="shared" si="1"/>
        <v>0</v>
      </c>
      <c r="R40" s="22">
        <f t="shared" si="5"/>
        <v>0</v>
      </c>
      <c r="S40" s="21">
        <f t="shared" si="6"/>
        <v>0</v>
      </c>
      <c r="T40" s="21">
        <f t="shared" si="7"/>
        <v>0</v>
      </c>
      <c r="U40" s="21">
        <f t="shared" si="8"/>
        <v>0</v>
      </c>
      <c r="V40" s="21">
        <f t="shared" si="9"/>
        <v>0</v>
      </c>
      <c r="W40" s="21">
        <f t="shared" si="10"/>
        <v>0</v>
      </c>
      <c r="X40" s="21">
        <f t="shared" si="11"/>
        <v>0</v>
      </c>
      <c r="Y40" s="23">
        <f t="shared" si="12"/>
        <v>0</v>
      </c>
      <c r="Z40" s="21">
        <f t="shared" si="13"/>
        <v>1</v>
      </c>
      <c r="AA40" s="21">
        <f>IF(COUNTIFS(N40,1,O40,0)+COUNTIF(S40,1)+COUNTIF(T40,1)+COUNTIF(U40,1)+COUNTIF(V40,1)+COUNTIF(W40,1)+COUNTIF(X40,1),1,0)</f>
        <v>0</v>
      </c>
      <c r="AB40" s="24" t="e">
        <f>IF(MONTH(A61)=MONTH(A61+3),IF(C67="","",C68-C67-O67),"")</f>
        <v>#VALUE!</v>
      </c>
      <c r="AC40" s="25"/>
      <c r="AD40" s="52"/>
      <c r="AE40" s="106"/>
      <c r="AF40" s="105"/>
      <c r="AG40" s="88"/>
      <c r="AH40" s="105"/>
      <c r="AI40" s="105"/>
    </row>
    <row r="41" spans="1:35" ht="17.25" customHeight="1" x14ac:dyDescent="0.15">
      <c r="A41" s="141" t="s">
        <v>30</v>
      </c>
      <c r="B41" s="142"/>
      <c r="C41" s="142"/>
      <c r="D41" s="142"/>
      <c r="E41" s="142"/>
      <c r="F41" s="142"/>
      <c r="G41" s="35">
        <f>SUM(G10:G40)</f>
        <v>0</v>
      </c>
      <c r="H41" s="36"/>
      <c r="I41" s="132"/>
      <c r="J41" s="133"/>
      <c r="K41" s="133"/>
      <c r="L41" s="134"/>
      <c r="M41" s="43"/>
      <c r="N41" s="21">
        <f>SUM(N10:N40)</f>
        <v>18</v>
      </c>
      <c r="O41" s="22">
        <f>SUM(O10:O40)</f>
        <v>0</v>
      </c>
      <c r="P41" s="22">
        <f>SUM(P10:P40)</f>
        <v>0</v>
      </c>
      <c r="Q41" s="22">
        <f>SUM(Q10:Q40)</f>
        <v>0</v>
      </c>
      <c r="R41" s="22">
        <f>SUM(R10:R40)</f>
        <v>0</v>
      </c>
      <c r="S41" s="21">
        <f t="shared" ref="S41:AA41" si="16">SUM(S10:S40)</f>
        <v>0</v>
      </c>
      <c r="T41" s="21">
        <f t="shared" si="16"/>
        <v>0</v>
      </c>
      <c r="U41" s="21">
        <f t="shared" si="16"/>
        <v>0</v>
      </c>
      <c r="V41" s="21">
        <f>SUM(V10:V40)</f>
        <v>0</v>
      </c>
      <c r="W41" s="21">
        <f t="shared" si="16"/>
        <v>0</v>
      </c>
      <c r="X41" s="21">
        <f t="shared" si="16"/>
        <v>0</v>
      </c>
      <c r="Y41" s="21">
        <f t="shared" si="16"/>
        <v>0</v>
      </c>
      <c r="Z41" s="21">
        <f t="shared" si="16"/>
        <v>13</v>
      </c>
      <c r="AA41" s="21">
        <f t="shared" si="16"/>
        <v>18</v>
      </c>
      <c r="AB41" s="24"/>
      <c r="AC41" s="25"/>
      <c r="AD41" s="52"/>
      <c r="AE41" s="106"/>
      <c r="AF41" s="105"/>
      <c r="AG41" s="88"/>
      <c r="AH41" s="105"/>
      <c r="AI41" s="105"/>
    </row>
    <row r="42" spans="1:35" ht="17.25" customHeight="1" x14ac:dyDescent="0.15">
      <c r="A42" s="141" t="s">
        <v>31</v>
      </c>
      <c r="B42" s="142"/>
      <c r="C42" s="142"/>
      <c r="D42" s="142"/>
      <c r="E42" s="142"/>
      <c r="F42" s="142"/>
      <c r="G42" s="35">
        <f>IF(SUM(G10:G40)-(F53*7.75/24)&gt;0,SUM(G10:G40)-(F53*7.75/24),0)</f>
        <v>0</v>
      </c>
      <c r="H42" s="36"/>
      <c r="I42" s="135"/>
      <c r="J42" s="136"/>
      <c r="K42" s="136"/>
      <c r="L42" s="137"/>
      <c r="M42" s="43"/>
      <c r="N42" s="21">
        <f>N41-O41+S41+T41+U41+V41+W41+X41</f>
        <v>18</v>
      </c>
      <c r="O42" s="22"/>
      <c r="P42" s="22"/>
      <c r="Q42" s="22"/>
      <c r="R42" s="22"/>
      <c r="S42" s="21"/>
      <c r="T42" s="21"/>
      <c r="U42" s="21"/>
      <c r="V42" s="21"/>
      <c r="W42" s="21"/>
      <c r="X42" s="21"/>
      <c r="Y42" s="23"/>
      <c r="Z42" s="21"/>
      <c r="AA42" s="37"/>
      <c r="AB42" s="24"/>
      <c r="AC42" s="25"/>
      <c r="AD42" s="52"/>
      <c r="AE42" s="105"/>
      <c r="AF42" s="105"/>
      <c r="AG42" s="88"/>
      <c r="AH42" s="105"/>
      <c r="AI42" s="105"/>
    </row>
    <row r="43" spans="1:35" ht="25.5" customHeight="1" x14ac:dyDescent="0.15">
      <c r="A43" s="138" t="s">
        <v>42</v>
      </c>
      <c r="B43" s="139"/>
      <c r="C43" s="139"/>
      <c r="D43" s="139"/>
      <c r="E43" s="139"/>
      <c r="F43" s="139"/>
      <c r="G43" s="139"/>
      <c r="H43" s="139"/>
      <c r="I43" s="139"/>
      <c r="J43" s="139"/>
      <c r="K43" s="139"/>
      <c r="L43" s="139"/>
      <c r="N43" s="38">
        <f>SUM(G10:G40)</f>
        <v>0</v>
      </c>
      <c r="AA43" s="37"/>
      <c r="AD43" s="52"/>
    </row>
    <row r="44" spans="1:35" ht="13.5" customHeight="1" x14ac:dyDescent="0.15">
      <c r="A44" s="138" t="s">
        <v>32</v>
      </c>
      <c r="B44" s="139"/>
      <c r="C44" s="139"/>
      <c r="D44" s="139"/>
      <c r="E44" s="139"/>
      <c r="F44" s="139"/>
      <c r="G44" s="139"/>
      <c r="H44" s="139"/>
      <c r="I44" s="139"/>
      <c r="J44" s="139"/>
      <c r="K44" s="139"/>
      <c r="L44" s="139"/>
      <c r="N44" s="38"/>
      <c r="AA44" s="37"/>
      <c r="AD44" s="52"/>
    </row>
    <row r="45" spans="1:35" ht="13.5" customHeight="1" x14ac:dyDescent="0.15">
      <c r="A45" s="138" t="s">
        <v>52</v>
      </c>
      <c r="B45" s="139"/>
      <c r="C45" s="139"/>
      <c r="D45" s="139"/>
      <c r="E45" s="139"/>
      <c r="F45" s="139"/>
      <c r="G45" s="139"/>
      <c r="H45" s="139"/>
      <c r="I45" s="139"/>
      <c r="J45" s="139"/>
      <c r="K45" s="139"/>
      <c r="L45" s="139"/>
      <c r="N45" s="38"/>
      <c r="AA45" s="37"/>
      <c r="AD45" s="52"/>
    </row>
    <row r="46" spans="1:35" ht="38.1" customHeight="1" x14ac:dyDescent="0.15">
      <c r="A46" s="138" t="s">
        <v>68</v>
      </c>
      <c r="B46" s="139"/>
      <c r="C46" s="139"/>
      <c r="D46" s="139"/>
      <c r="E46" s="139"/>
      <c r="F46" s="139"/>
      <c r="G46" s="139"/>
      <c r="H46" s="139"/>
      <c r="I46" s="139"/>
      <c r="J46" s="139"/>
      <c r="K46" s="139"/>
      <c r="L46" s="139"/>
      <c r="N46" s="38"/>
      <c r="AA46" s="37"/>
      <c r="AD46" s="52"/>
    </row>
    <row r="47" spans="1:35" ht="13.5" customHeight="1" x14ac:dyDescent="0.15">
      <c r="A47" s="138" t="s">
        <v>55</v>
      </c>
      <c r="B47" s="139"/>
      <c r="C47" s="139"/>
      <c r="D47" s="139"/>
      <c r="E47" s="139"/>
      <c r="F47" s="139"/>
      <c r="G47" s="139"/>
      <c r="H47" s="139"/>
      <c r="I47" s="139"/>
      <c r="J47" s="139"/>
      <c r="K47" s="139"/>
      <c r="L47" s="139"/>
      <c r="N47" s="38"/>
      <c r="AA47" s="37"/>
      <c r="AD47" s="52"/>
    </row>
    <row r="48" spans="1:35" ht="13.5" customHeight="1" x14ac:dyDescent="0.15">
      <c r="A48" s="97"/>
      <c r="B48" s="98"/>
      <c r="C48" s="98"/>
      <c r="D48" s="98"/>
      <c r="E48" s="98"/>
      <c r="F48" s="98"/>
      <c r="G48" s="98"/>
      <c r="H48" s="98"/>
      <c r="I48" s="98"/>
      <c r="J48" s="98"/>
      <c r="K48" s="98"/>
      <c r="L48" s="98"/>
      <c r="N48" s="38"/>
      <c r="AA48" s="37"/>
      <c r="AD48" s="52"/>
    </row>
    <row r="49" spans="1:48" ht="13.5" customHeight="1" x14ac:dyDescent="0.15">
      <c r="A49" s="8" t="s">
        <v>66</v>
      </c>
      <c r="B49" s="98"/>
      <c r="C49" s="98"/>
      <c r="D49" s="98"/>
      <c r="E49" s="98"/>
      <c r="F49" s="98"/>
      <c r="G49" s="98"/>
      <c r="H49" s="98"/>
      <c r="I49" s="98"/>
      <c r="J49" s="98"/>
      <c r="K49" s="98"/>
      <c r="L49" s="98"/>
      <c r="N49" s="38"/>
      <c r="AA49" s="37"/>
      <c r="AD49" s="52"/>
    </row>
    <row r="50" spans="1:48" ht="13.5" customHeight="1" x14ac:dyDescent="0.15">
      <c r="A50" s="97"/>
      <c r="B50" s="98"/>
      <c r="C50" s="98"/>
      <c r="D50" s="98"/>
      <c r="E50" s="98"/>
      <c r="F50" s="98"/>
      <c r="G50" s="98"/>
      <c r="H50" s="98"/>
      <c r="I50" s="98"/>
      <c r="J50" s="98"/>
      <c r="K50" s="98"/>
      <c r="L50" s="98"/>
      <c r="N50" s="38"/>
      <c r="AA50" s="37"/>
      <c r="AD50" s="52"/>
    </row>
    <row r="51" spans="1:48" ht="13.5" customHeight="1" x14ac:dyDescent="0.15">
      <c r="A51" s="8" t="s">
        <v>60</v>
      </c>
      <c r="B51" s="98"/>
      <c r="C51" s="98"/>
      <c r="D51" s="98"/>
      <c r="E51" s="98"/>
      <c r="F51" s="98"/>
      <c r="G51" s="98"/>
      <c r="H51" s="98"/>
      <c r="I51" s="98"/>
      <c r="J51" s="98"/>
      <c r="K51" s="98"/>
      <c r="L51" s="98"/>
      <c r="N51" s="38"/>
      <c r="AA51" s="37"/>
      <c r="AD51" s="52"/>
    </row>
    <row r="52" spans="1:48" ht="13.5" customHeight="1" thickBot="1" x14ac:dyDescent="0.2">
      <c r="A52" s="97"/>
      <c r="B52" s="98"/>
      <c r="C52" s="98"/>
      <c r="D52" s="98"/>
      <c r="E52" s="98"/>
      <c r="F52" s="98"/>
      <c r="G52" s="98"/>
      <c r="H52" s="98"/>
      <c r="I52" s="98"/>
      <c r="J52" s="98"/>
      <c r="K52" s="98"/>
      <c r="L52" s="98"/>
      <c r="N52" s="38"/>
      <c r="AA52" s="37"/>
      <c r="AD52" s="52"/>
    </row>
    <row r="53" spans="1:48" s="49" customFormat="1" ht="13.5" customHeight="1" thickBot="1" x14ac:dyDescent="0.2">
      <c r="A53" s="69" t="s">
        <v>67</v>
      </c>
      <c r="B53" s="66"/>
      <c r="C53" s="62"/>
      <c r="D53" s="54"/>
      <c r="E53" s="67"/>
      <c r="F53" s="68">
        <f>IF(M11=N42,M11,N42)</f>
        <v>18</v>
      </c>
      <c r="G53" s="54"/>
      <c r="H53" s="54"/>
      <c r="I53" s="54"/>
      <c r="J53" s="54"/>
      <c r="K53" s="54"/>
      <c r="L53" s="54"/>
      <c r="M53" s="55"/>
      <c r="N53" s="56"/>
      <c r="O53" s="2"/>
      <c r="P53" s="2"/>
      <c r="Q53" s="2"/>
      <c r="R53" s="2"/>
      <c r="S53" s="57"/>
      <c r="T53" s="57"/>
      <c r="U53" s="57"/>
      <c r="V53" s="63"/>
      <c r="W53" s="63"/>
      <c r="X53" s="63"/>
      <c r="Y53" s="2"/>
      <c r="Z53" s="57"/>
      <c r="AA53" s="58"/>
      <c r="AB53" s="59"/>
      <c r="AD53" s="60"/>
      <c r="AE53" s="107"/>
      <c r="AF53" s="107"/>
      <c r="AG53" s="89"/>
      <c r="AH53" s="107"/>
      <c r="AI53" s="107"/>
      <c r="AJ53" s="107"/>
      <c r="AK53" s="107"/>
      <c r="AL53" s="107"/>
      <c r="AM53" s="107"/>
      <c r="AN53" s="107"/>
      <c r="AO53" s="107"/>
      <c r="AP53" s="89"/>
      <c r="AQ53" s="89"/>
      <c r="AR53" s="89"/>
      <c r="AS53" s="89"/>
      <c r="AT53" s="89"/>
      <c r="AU53" s="89"/>
      <c r="AV53" s="89"/>
    </row>
    <row r="54" spans="1:48" s="49" customFormat="1" ht="13.5" customHeight="1" x14ac:dyDescent="0.15">
      <c r="A54" s="61"/>
      <c r="B54" s="66"/>
      <c r="C54" s="62"/>
      <c r="D54" s="54"/>
      <c r="E54" s="54"/>
      <c r="F54" s="54"/>
      <c r="G54" s="54"/>
      <c r="H54" s="54"/>
      <c r="I54" s="54"/>
      <c r="J54" s="54"/>
      <c r="K54" s="54"/>
      <c r="L54" s="54"/>
      <c r="M54" s="55"/>
      <c r="N54" s="56"/>
      <c r="O54" s="2"/>
      <c r="P54" s="2"/>
      <c r="Q54" s="2"/>
      <c r="R54" s="2"/>
      <c r="S54" s="57"/>
      <c r="T54" s="57"/>
      <c r="U54" s="57"/>
      <c r="V54" s="63"/>
      <c r="W54" s="63"/>
      <c r="X54" s="63"/>
      <c r="Y54" s="2"/>
      <c r="Z54" s="57"/>
      <c r="AA54" s="58"/>
      <c r="AB54" s="59"/>
      <c r="AD54" s="60"/>
      <c r="AE54" s="107"/>
      <c r="AF54" s="107"/>
      <c r="AG54" s="89"/>
      <c r="AH54" s="107"/>
      <c r="AI54" s="107"/>
      <c r="AJ54" s="107"/>
      <c r="AK54" s="107"/>
      <c r="AL54" s="107"/>
      <c r="AM54" s="107"/>
      <c r="AN54" s="107"/>
      <c r="AO54" s="107"/>
      <c r="AP54" s="89"/>
      <c r="AQ54" s="89"/>
      <c r="AR54" s="89"/>
      <c r="AS54" s="89"/>
      <c r="AT54" s="89"/>
      <c r="AU54" s="89"/>
      <c r="AV54" s="89"/>
    </row>
    <row r="55" spans="1:48" s="49" customFormat="1" ht="26.1" customHeight="1" x14ac:dyDescent="0.15">
      <c r="A55" s="138" t="s">
        <v>61</v>
      </c>
      <c r="B55" s="140"/>
      <c r="C55" s="140"/>
      <c r="D55" s="140"/>
      <c r="E55" s="140"/>
      <c r="F55" s="140"/>
      <c r="G55" s="140"/>
      <c r="H55" s="140"/>
      <c r="I55" s="140"/>
      <c r="J55" s="140"/>
      <c r="K55" s="140"/>
      <c r="L55" s="140"/>
      <c r="M55" s="55"/>
      <c r="N55" s="56"/>
      <c r="O55" s="2"/>
      <c r="P55" s="2"/>
      <c r="Q55" s="2"/>
      <c r="R55" s="2"/>
      <c r="S55" s="57"/>
      <c r="T55" s="57"/>
      <c r="U55" s="57"/>
      <c r="V55" s="63"/>
      <c r="W55" s="63"/>
      <c r="X55" s="63"/>
      <c r="Y55" s="2"/>
      <c r="Z55" s="57"/>
      <c r="AA55" s="58"/>
      <c r="AB55" s="59"/>
      <c r="AD55" s="60"/>
      <c r="AE55" s="107"/>
      <c r="AF55" s="107"/>
      <c r="AG55" s="89"/>
      <c r="AH55" s="107"/>
      <c r="AI55" s="107"/>
      <c r="AJ55" s="107"/>
      <c r="AK55" s="107"/>
      <c r="AL55" s="107"/>
      <c r="AM55" s="107"/>
      <c r="AN55" s="107"/>
      <c r="AO55" s="107"/>
      <c r="AP55" s="89"/>
      <c r="AQ55" s="89"/>
      <c r="AR55" s="89"/>
      <c r="AS55" s="89"/>
      <c r="AT55" s="89"/>
      <c r="AU55" s="89"/>
      <c r="AV55" s="89"/>
    </row>
    <row r="56" spans="1:48" x14ac:dyDescent="0.15">
      <c r="A56" s="71"/>
      <c r="B56" s="70"/>
      <c r="C56" s="70"/>
      <c r="D56" s="70"/>
      <c r="E56" s="70"/>
      <c r="G56" s="70"/>
      <c r="AA56" s="37"/>
      <c r="AD56" s="52"/>
    </row>
    <row r="57" spans="1:48" x14ac:dyDescent="0.15">
      <c r="A57" s="71" t="s">
        <v>59</v>
      </c>
      <c r="B57" s="70"/>
      <c r="C57" s="70"/>
      <c r="D57" s="70"/>
      <c r="E57" s="70"/>
      <c r="G57" s="70"/>
      <c r="AA57" s="37"/>
      <c r="AD57" s="52"/>
    </row>
    <row r="58" spans="1:48" x14ac:dyDescent="0.15">
      <c r="A58" s="71" t="s">
        <v>83</v>
      </c>
      <c r="B58" s="70"/>
      <c r="C58" s="70" t="s">
        <v>103</v>
      </c>
      <c r="D58" s="70"/>
      <c r="E58" s="70"/>
      <c r="G58" s="70"/>
      <c r="AA58" s="37"/>
      <c r="AD58" s="52"/>
    </row>
    <row r="59" spans="1:48" x14ac:dyDescent="0.15">
      <c r="A59" s="86" t="s">
        <v>69</v>
      </c>
      <c r="B59" s="113">
        <v>21</v>
      </c>
      <c r="C59" s="87" t="s">
        <v>58</v>
      </c>
      <c r="AD59" s="52"/>
    </row>
    <row r="60" spans="1:48" x14ac:dyDescent="0.15">
      <c r="A60" s="86" t="s">
        <v>70</v>
      </c>
      <c r="B60" s="113">
        <v>18</v>
      </c>
      <c r="C60" s="87" t="s">
        <v>58</v>
      </c>
      <c r="AD60" s="52"/>
    </row>
    <row r="61" spans="1:48" s="103" customFormat="1" x14ac:dyDescent="0.15">
      <c r="A61" s="86" t="s">
        <v>71</v>
      </c>
      <c r="B61" s="113">
        <v>22</v>
      </c>
      <c r="C61" s="87" t="s">
        <v>58</v>
      </c>
      <c r="D61" s="99"/>
      <c r="E61" s="99"/>
      <c r="F61" s="70"/>
      <c r="G61" s="99"/>
      <c r="H61" s="70"/>
      <c r="I61" s="70"/>
      <c r="J61" s="70"/>
      <c r="K61" s="70"/>
      <c r="L61" s="70"/>
      <c r="M61" s="41"/>
      <c r="N61" s="1"/>
      <c r="O61" s="2"/>
      <c r="P61" s="2"/>
      <c r="Q61" s="2"/>
      <c r="R61" s="2"/>
      <c r="S61" s="1"/>
      <c r="T61" s="1"/>
      <c r="U61" s="1"/>
      <c r="V61" s="63"/>
      <c r="W61" s="63"/>
      <c r="X61" s="63"/>
      <c r="Y61" s="3"/>
      <c r="Z61" s="1"/>
      <c r="AA61" s="1"/>
      <c r="AB61" s="4"/>
      <c r="AC61"/>
      <c r="AD61" s="4"/>
      <c r="AE61" s="104"/>
      <c r="AF61" s="104"/>
      <c r="AG61" s="70"/>
      <c r="AH61" s="104"/>
      <c r="AI61" s="104"/>
      <c r="AJ61" s="108"/>
      <c r="AK61" s="108"/>
      <c r="AL61" s="108"/>
      <c r="AM61" s="108"/>
      <c r="AN61" s="108"/>
      <c r="AO61" s="108"/>
      <c r="AP61" s="99"/>
      <c r="AQ61" s="99"/>
      <c r="AR61" s="99"/>
      <c r="AS61" s="99"/>
      <c r="AT61" s="99"/>
      <c r="AU61" s="99"/>
      <c r="AV61" s="99"/>
    </row>
    <row r="62" spans="1:48" s="103" customFormat="1" x14ac:dyDescent="0.15">
      <c r="A62" s="86" t="s">
        <v>72</v>
      </c>
      <c r="B62" s="113">
        <v>22</v>
      </c>
      <c r="C62" s="87" t="s">
        <v>58</v>
      </c>
      <c r="D62" s="99"/>
      <c r="E62" s="99"/>
      <c r="F62" s="70"/>
      <c r="G62" s="99"/>
      <c r="H62" s="70"/>
      <c r="I62" s="70"/>
      <c r="J62" s="70"/>
      <c r="K62" s="70"/>
      <c r="L62" s="70"/>
      <c r="M62" s="41"/>
      <c r="N62" s="1"/>
      <c r="O62" s="2"/>
      <c r="P62" s="2"/>
      <c r="Q62" s="2"/>
      <c r="R62" s="2"/>
      <c r="S62" s="1"/>
      <c r="T62" s="1"/>
      <c r="U62" s="1"/>
      <c r="V62" s="63"/>
      <c r="W62" s="63"/>
      <c r="X62" s="63"/>
      <c r="Y62" s="3"/>
      <c r="Z62" s="1"/>
      <c r="AA62" s="1"/>
      <c r="AB62" s="4"/>
      <c r="AC62"/>
      <c r="AD62" s="4"/>
      <c r="AE62" s="104"/>
      <c r="AF62" s="104"/>
      <c r="AG62" s="70"/>
      <c r="AH62" s="104"/>
      <c r="AI62" s="104"/>
      <c r="AJ62" s="108"/>
      <c r="AK62" s="108"/>
      <c r="AL62" s="108"/>
      <c r="AM62" s="108"/>
      <c r="AN62" s="108"/>
      <c r="AO62" s="108"/>
      <c r="AP62" s="99"/>
      <c r="AQ62" s="99"/>
      <c r="AR62" s="99"/>
      <c r="AS62" s="99"/>
      <c r="AT62" s="99"/>
      <c r="AU62" s="99"/>
      <c r="AV62" s="99"/>
    </row>
    <row r="63" spans="1:48" s="103" customFormat="1" x14ac:dyDescent="0.15">
      <c r="A63" s="86" t="s">
        <v>73</v>
      </c>
      <c r="B63" s="113">
        <v>20</v>
      </c>
      <c r="C63" s="87" t="s">
        <v>58</v>
      </c>
      <c r="D63" s="99"/>
      <c r="E63" s="99"/>
      <c r="F63" s="70"/>
      <c r="G63" s="99"/>
      <c r="H63" s="70"/>
      <c r="I63" s="70"/>
      <c r="J63" s="70"/>
      <c r="K63" s="70"/>
      <c r="L63" s="70"/>
      <c r="M63" s="41"/>
      <c r="N63" s="1"/>
      <c r="O63" s="2"/>
      <c r="P63" s="2"/>
      <c r="Q63" s="2"/>
      <c r="R63" s="2"/>
      <c r="S63" s="1"/>
      <c r="T63" s="1"/>
      <c r="U63" s="1"/>
      <c r="V63" s="63"/>
      <c r="W63" s="63"/>
      <c r="X63" s="63"/>
      <c r="Y63" s="3"/>
      <c r="Z63" s="1"/>
      <c r="AA63" s="1"/>
      <c r="AB63" s="4"/>
      <c r="AC63"/>
      <c r="AD63" s="4"/>
      <c r="AE63" s="104"/>
      <c r="AF63" s="104"/>
      <c r="AG63" s="70"/>
      <c r="AH63" s="104"/>
      <c r="AI63" s="104"/>
      <c r="AJ63" s="108"/>
      <c r="AK63" s="108"/>
      <c r="AL63" s="108"/>
      <c r="AM63" s="108"/>
      <c r="AN63" s="108"/>
      <c r="AO63" s="108"/>
      <c r="AP63" s="99"/>
      <c r="AQ63" s="99"/>
      <c r="AR63" s="99"/>
      <c r="AS63" s="99"/>
      <c r="AT63" s="99"/>
      <c r="AU63" s="99"/>
      <c r="AV63" s="99"/>
    </row>
    <row r="64" spans="1:48" s="103" customFormat="1" x14ac:dyDescent="0.15">
      <c r="A64" s="86" t="s">
        <v>74</v>
      </c>
      <c r="B64" s="113">
        <v>19</v>
      </c>
      <c r="C64" s="87" t="s">
        <v>58</v>
      </c>
      <c r="D64" s="99"/>
      <c r="E64" s="99"/>
      <c r="F64" s="70"/>
      <c r="G64" s="99"/>
      <c r="H64" s="70"/>
      <c r="I64" s="70"/>
      <c r="J64" s="70"/>
      <c r="K64" s="70"/>
      <c r="L64" s="70"/>
      <c r="M64" s="41"/>
      <c r="N64" s="1"/>
      <c r="O64" s="2"/>
      <c r="P64" s="2"/>
      <c r="Q64" s="2"/>
      <c r="R64" s="2"/>
      <c r="S64" s="1"/>
      <c r="T64" s="1"/>
      <c r="U64" s="1"/>
      <c r="V64" s="63"/>
      <c r="W64" s="63"/>
      <c r="X64" s="63"/>
      <c r="Y64" s="3"/>
      <c r="Z64" s="1"/>
      <c r="AA64" s="1"/>
      <c r="AB64" s="4"/>
      <c r="AC64"/>
      <c r="AD64" s="4"/>
      <c r="AE64" s="104"/>
      <c r="AF64" s="104"/>
      <c r="AG64" s="70"/>
      <c r="AH64" s="104"/>
      <c r="AI64" s="104"/>
      <c r="AJ64" s="108"/>
      <c r="AK64" s="108"/>
      <c r="AL64" s="108"/>
      <c r="AM64" s="108"/>
      <c r="AN64" s="108"/>
      <c r="AO64" s="108"/>
      <c r="AP64" s="99"/>
      <c r="AQ64" s="99"/>
      <c r="AR64" s="99"/>
      <c r="AS64" s="99"/>
      <c r="AT64" s="99"/>
      <c r="AU64" s="99"/>
      <c r="AV64" s="99"/>
    </row>
    <row r="65" spans="1:48" s="103" customFormat="1" x14ac:dyDescent="0.15">
      <c r="A65" s="86" t="s">
        <v>75</v>
      </c>
      <c r="B65" s="113">
        <v>21</v>
      </c>
      <c r="C65" s="87" t="s">
        <v>58</v>
      </c>
      <c r="D65" s="99"/>
      <c r="E65" s="99"/>
      <c r="F65" s="70"/>
      <c r="G65" s="99"/>
      <c r="H65" s="70"/>
      <c r="I65" s="70"/>
      <c r="J65" s="70"/>
      <c r="K65" s="70"/>
      <c r="L65" s="70"/>
      <c r="M65" s="41"/>
      <c r="N65" s="1"/>
      <c r="O65" s="2"/>
      <c r="P65" s="2"/>
      <c r="Q65" s="2"/>
      <c r="R65" s="2"/>
      <c r="S65" s="1"/>
      <c r="T65" s="1"/>
      <c r="U65" s="1"/>
      <c r="V65" s="63"/>
      <c r="W65" s="63"/>
      <c r="X65" s="63"/>
      <c r="Y65" s="3"/>
      <c r="Z65" s="1"/>
      <c r="AA65" s="1"/>
      <c r="AB65" s="4"/>
      <c r="AC65"/>
      <c r="AD65" s="4"/>
      <c r="AE65" s="104"/>
      <c r="AF65" s="104"/>
      <c r="AG65" s="70"/>
      <c r="AH65" s="104"/>
      <c r="AI65" s="104"/>
      <c r="AJ65" s="108"/>
      <c r="AK65" s="108"/>
      <c r="AL65" s="108"/>
      <c r="AM65" s="108"/>
      <c r="AN65" s="108"/>
      <c r="AO65" s="108"/>
      <c r="AP65" s="99"/>
      <c r="AQ65" s="99"/>
      <c r="AR65" s="99"/>
      <c r="AS65" s="99"/>
      <c r="AT65" s="99"/>
      <c r="AU65" s="99"/>
      <c r="AV65" s="99"/>
    </row>
    <row r="66" spans="1:48" s="103" customFormat="1" x14ac:dyDescent="0.15">
      <c r="A66" s="86" t="s">
        <v>76</v>
      </c>
      <c r="B66" s="113">
        <v>19</v>
      </c>
      <c r="C66" s="87" t="s">
        <v>58</v>
      </c>
      <c r="D66" s="99"/>
      <c r="E66" s="99"/>
      <c r="F66" s="70"/>
      <c r="G66" s="99"/>
      <c r="H66" s="70"/>
      <c r="I66" s="70"/>
      <c r="J66" s="70"/>
      <c r="K66" s="70"/>
      <c r="L66" s="70"/>
      <c r="M66" s="41"/>
      <c r="N66" s="1"/>
      <c r="O66" s="2"/>
      <c r="P66" s="2"/>
      <c r="Q66" s="2"/>
      <c r="R66" s="2"/>
      <c r="S66" s="1"/>
      <c r="T66" s="1"/>
      <c r="U66" s="1"/>
      <c r="V66" s="63"/>
      <c r="W66" s="63"/>
      <c r="X66" s="63"/>
      <c r="Y66" s="3"/>
      <c r="Z66" s="1"/>
      <c r="AA66" s="1"/>
      <c r="AB66" s="4"/>
      <c r="AC66"/>
      <c r="AD66" s="4"/>
      <c r="AE66" s="104"/>
      <c r="AF66" s="104"/>
      <c r="AG66" s="70"/>
      <c r="AH66" s="104"/>
      <c r="AI66" s="104"/>
      <c r="AJ66" s="108"/>
      <c r="AK66" s="108"/>
      <c r="AL66" s="108"/>
      <c r="AM66" s="108"/>
      <c r="AN66" s="108"/>
      <c r="AO66" s="108"/>
      <c r="AP66" s="99"/>
      <c r="AQ66" s="99"/>
      <c r="AR66" s="99"/>
      <c r="AS66" s="99"/>
      <c r="AT66" s="99"/>
      <c r="AU66" s="99"/>
      <c r="AV66" s="99"/>
    </row>
    <row r="67" spans="1:48" s="103" customFormat="1" x14ac:dyDescent="0.15">
      <c r="A67" s="86" t="s">
        <v>77</v>
      </c>
      <c r="B67" s="113">
        <v>20</v>
      </c>
      <c r="C67" s="87" t="s">
        <v>58</v>
      </c>
      <c r="D67" s="99"/>
      <c r="E67" s="99"/>
      <c r="F67" s="70"/>
      <c r="G67" s="99"/>
      <c r="H67" s="70"/>
      <c r="I67" s="70"/>
      <c r="J67" s="70"/>
      <c r="K67" s="70"/>
      <c r="L67" s="70"/>
      <c r="M67" s="41"/>
      <c r="N67" s="1"/>
      <c r="O67" s="2"/>
      <c r="P67" s="2"/>
      <c r="Q67" s="2"/>
      <c r="R67" s="2"/>
      <c r="S67" s="1"/>
      <c r="T67" s="1"/>
      <c r="U67" s="1"/>
      <c r="V67" s="63"/>
      <c r="W67" s="63"/>
      <c r="X67" s="63"/>
      <c r="Y67" s="3"/>
      <c r="Z67" s="1"/>
      <c r="AA67" s="1"/>
      <c r="AB67" s="4"/>
      <c r="AC67"/>
      <c r="AD67" s="4"/>
      <c r="AE67" s="104"/>
      <c r="AF67" s="104"/>
      <c r="AG67" s="70"/>
      <c r="AH67" s="104"/>
      <c r="AI67" s="104"/>
      <c r="AJ67" s="108"/>
      <c r="AK67" s="108"/>
      <c r="AL67" s="108"/>
      <c r="AM67" s="108"/>
      <c r="AN67" s="108"/>
      <c r="AO67" s="108"/>
      <c r="AP67" s="99"/>
      <c r="AQ67" s="99"/>
      <c r="AR67" s="99"/>
      <c r="AS67" s="99"/>
      <c r="AT67" s="99"/>
      <c r="AU67" s="99"/>
      <c r="AV67" s="99"/>
    </row>
    <row r="68" spans="1:48" s="103" customFormat="1" x14ac:dyDescent="0.15">
      <c r="A68" s="86" t="s">
        <v>78</v>
      </c>
      <c r="B68" s="113">
        <v>19</v>
      </c>
      <c r="C68" s="87" t="s">
        <v>58</v>
      </c>
      <c r="D68" s="99"/>
      <c r="E68" s="99"/>
      <c r="F68" s="70"/>
      <c r="G68" s="99"/>
      <c r="H68" s="70"/>
      <c r="I68" s="70"/>
      <c r="J68" s="70"/>
      <c r="K68" s="70"/>
      <c r="L68" s="70"/>
      <c r="M68" s="41"/>
      <c r="N68" s="1"/>
      <c r="O68" s="2"/>
      <c r="P68" s="2"/>
      <c r="Q68" s="2"/>
      <c r="R68" s="2"/>
      <c r="S68" s="1"/>
      <c r="T68" s="1"/>
      <c r="U68" s="1"/>
      <c r="V68" s="63"/>
      <c r="W68" s="63"/>
      <c r="X68" s="63"/>
      <c r="Y68" s="3"/>
      <c r="Z68" s="1"/>
      <c r="AA68" s="1"/>
      <c r="AB68" s="4"/>
      <c r="AC68"/>
      <c r="AD68" s="4"/>
      <c r="AE68" s="104"/>
      <c r="AF68" s="104"/>
      <c r="AG68" s="70"/>
      <c r="AH68" s="104"/>
      <c r="AI68" s="104"/>
      <c r="AJ68" s="108"/>
      <c r="AK68" s="108"/>
      <c r="AL68" s="108"/>
      <c r="AM68" s="108"/>
      <c r="AN68" s="108"/>
      <c r="AO68" s="108"/>
      <c r="AP68" s="99"/>
      <c r="AQ68" s="99"/>
      <c r="AR68" s="99"/>
      <c r="AS68" s="99"/>
      <c r="AT68" s="99"/>
      <c r="AU68" s="99"/>
      <c r="AV68" s="99"/>
    </row>
    <row r="69" spans="1:48" s="103" customFormat="1" x14ac:dyDescent="0.15">
      <c r="A69" s="86" t="s">
        <v>79</v>
      </c>
      <c r="B69" s="113">
        <v>18</v>
      </c>
      <c r="C69" s="87" t="s">
        <v>58</v>
      </c>
      <c r="D69" s="99"/>
      <c r="E69" s="99"/>
      <c r="F69" s="70"/>
      <c r="G69" s="99"/>
      <c r="H69" s="70"/>
      <c r="I69" s="70"/>
      <c r="J69" s="70"/>
      <c r="K69" s="70"/>
      <c r="L69" s="70"/>
      <c r="M69" s="41"/>
      <c r="N69" s="1"/>
      <c r="O69" s="2"/>
      <c r="P69" s="2"/>
      <c r="Q69" s="2"/>
      <c r="R69" s="2"/>
      <c r="S69" s="1"/>
      <c r="T69" s="1"/>
      <c r="U69" s="1"/>
      <c r="V69" s="63"/>
      <c r="W69" s="63"/>
      <c r="X69" s="63"/>
      <c r="Y69" s="3"/>
      <c r="Z69" s="1"/>
      <c r="AA69" s="1"/>
      <c r="AB69" s="4"/>
      <c r="AC69"/>
      <c r="AD69" s="4"/>
      <c r="AE69" s="104"/>
      <c r="AF69" s="104"/>
      <c r="AG69" s="70"/>
      <c r="AH69" s="104"/>
      <c r="AI69" s="104"/>
      <c r="AJ69" s="108"/>
      <c r="AK69" s="108"/>
      <c r="AL69" s="108"/>
      <c r="AM69" s="108"/>
      <c r="AN69" s="108"/>
      <c r="AO69" s="108"/>
      <c r="AP69" s="99"/>
      <c r="AQ69" s="99"/>
      <c r="AR69" s="99"/>
      <c r="AS69" s="99"/>
      <c r="AT69" s="99"/>
      <c r="AU69" s="99"/>
      <c r="AV69" s="99"/>
    </row>
    <row r="70" spans="1:48" s="103" customFormat="1" x14ac:dyDescent="0.15">
      <c r="A70" s="86" t="s">
        <v>80</v>
      </c>
      <c r="B70" s="113">
        <v>22</v>
      </c>
      <c r="C70" s="87" t="s">
        <v>58</v>
      </c>
      <c r="D70" s="99"/>
      <c r="E70" s="99"/>
      <c r="F70" s="70"/>
      <c r="G70" s="99"/>
      <c r="H70" s="70"/>
      <c r="I70" s="70"/>
      <c r="J70" s="70"/>
      <c r="K70" s="70"/>
      <c r="L70" s="70"/>
      <c r="M70" s="41"/>
      <c r="N70" s="1"/>
      <c r="O70" s="2"/>
      <c r="P70" s="2"/>
      <c r="Q70" s="2"/>
      <c r="R70" s="2"/>
      <c r="S70" s="1"/>
      <c r="T70" s="1"/>
      <c r="U70" s="1"/>
      <c r="V70" s="63"/>
      <c r="W70" s="63"/>
      <c r="X70" s="63"/>
      <c r="Y70" s="3"/>
      <c r="Z70" s="1"/>
      <c r="AA70" s="1"/>
      <c r="AB70" s="4"/>
      <c r="AC70"/>
      <c r="AD70" s="4"/>
      <c r="AE70" s="104"/>
      <c r="AF70" s="104"/>
      <c r="AG70" s="70"/>
      <c r="AH70" s="104"/>
      <c r="AI70" s="104"/>
      <c r="AJ70" s="108"/>
      <c r="AK70" s="108"/>
      <c r="AL70" s="108"/>
      <c r="AM70" s="108"/>
      <c r="AN70" s="108"/>
      <c r="AO70" s="108"/>
      <c r="AP70" s="99"/>
      <c r="AQ70" s="99"/>
      <c r="AR70" s="99"/>
      <c r="AS70" s="99"/>
      <c r="AT70" s="99"/>
      <c r="AU70" s="99"/>
      <c r="AV70" s="99"/>
    </row>
    <row r="71" spans="1:48" s="103" customFormat="1" x14ac:dyDescent="0.15">
      <c r="A71" s="86" t="s">
        <v>65</v>
      </c>
      <c r="B71" s="113">
        <f>SUM(B59:B70)</f>
        <v>241</v>
      </c>
      <c r="C71" s="87" t="s">
        <v>58</v>
      </c>
      <c r="D71" s="99"/>
      <c r="E71" s="99"/>
      <c r="F71" s="70"/>
      <c r="G71" s="99"/>
      <c r="H71" s="70"/>
      <c r="I71" s="70"/>
      <c r="J71" s="70"/>
      <c r="K71" s="70"/>
      <c r="L71" s="70"/>
      <c r="M71" s="41"/>
      <c r="N71" s="1"/>
      <c r="O71" s="2"/>
      <c r="P71" s="2"/>
      <c r="Q71" s="2"/>
      <c r="R71" s="2"/>
      <c r="S71" s="1"/>
      <c r="T71" s="1"/>
      <c r="U71" s="1"/>
      <c r="V71" s="63"/>
      <c r="W71" s="63"/>
      <c r="X71" s="63"/>
      <c r="Y71" s="3"/>
      <c r="Z71" s="1"/>
      <c r="AA71" s="1"/>
      <c r="AB71" s="4"/>
      <c r="AC71"/>
      <c r="AD71" s="4"/>
      <c r="AE71" s="104"/>
      <c r="AF71" s="104"/>
      <c r="AG71" s="70"/>
      <c r="AH71" s="104"/>
      <c r="AI71" s="104"/>
      <c r="AJ71" s="108"/>
      <c r="AK71" s="108"/>
      <c r="AL71" s="108"/>
      <c r="AM71" s="108"/>
      <c r="AN71" s="108"/>
      <c r="AO71" s="108"/>
      <c r="AP71" s="99"/>
      <c r="AQ71" s="99"/>
      <c r="AR71" s="99"/>
      <c r="AS71" s="99"/>
      <c r="AT71" s="99"/>
      <c r="AU71" s="99"/>
      <c r="AV71" s="99"/>
    </row>
  </sheetData>
  <sheetProtection sheet="1" selectLockedCells="1"/>
  <mergeCells count="22">
    <mergeCell ref="I10:L15"/>
    <mergeCell ref="I16:L19"/>
    <mergeCell ref="I20:L30"/>
    <mergeCell ref="I31:L42"/>
    <mergeCell ref="A46:L46"/>
    <mergeCell ref="A47:L47"/>
    <mergeCell ref="A55:L55"/>
    <mergeCell ref="A41:F41"/>
    <mergeCell ref="A42:F42"/>
    <mergeCell ref="A43:L43"/>
    <mergeCell ref="A44:L44"/>
    <mergeCell ref="A45:L45"/>
    <mergeCell ref="A1:L1"/>
    <mergeCell ref="A2:G2"/>
    <mergeCell ref="H4:L4"/>
    <mergeCell ref="H5:L5"/>
    <mergeCell ref="H6:L6"/>
    <mergeCell ref="A8:A9"/>
    <mergeCell ref="C8:E9"/>
    <mergeCell ref="G8:G9"/>
    <mergeCell ref="H8:H9"/>
    <mergeCell ref="I8:L9"/>
  </mergeCells>
  <phoneticPr fontId="3"/>
  <conditionalFormatting sqref="A10">
    <cfRule type="expression" dxfId="94" priority="63">
      <formula>$N$10=0</formula>
    </cfRule>
  </conditionalFormatting>
  <conditionalFormatting sqref="A11">
    <cfRule type="expression" dxfId="93" priority="62">
      <formula>$N$11=0</formula>
    </cfRule>
  </conditionalFormatting>
  <conditionalFormatting sqref="A12">
    <cfRule type="expression" dxfId="92" priority="61">
      <formula>$N$12=0</formula>
    </cfRule>
  </conditionalFormatting>
  <conditionalFormatting sqref="A13">
    <cfRule type="expression" dxfId="91" priority="60">
      <formula>$N$13=0</formula>
    </cfRule>
  </conditionalFormatting>
  <conditionalFormatting sqref="A14">
    <cfRule type="expression" dxfId="90" priority="59">
      <formula>$N$14=0</formula>
    </cfRule>
  </conditionalFormatting>
  <conditionalFormatting sqref="A15">
    <cfRule type="expression" dxfId="89" priority="58">
      <formula>$N$15=0</formula>
    </cfRule>
  </conditionalFormatting>
  <conditionalFormatting sqref="A16">
    <cfRule type="expression" dxfId="88" priority="57">
      <formula>$N$16=0</formula>
    </cfRule>
  </conditionalFormatting>
  <conditionalFormatting sqref="A17">
    <cfRule type="expression" dxfId="87" priority="56">
      <formula>$N$17=0</formula>
    </cfRule>
  </conditionalFormatting>
  <conditionalFormatting sqref="A18">
    <cfRule type="expression" dxfId="86" priority="55">
      <formula>$N$18=0</formula>
    </cfRule>
  </conditionalFormatting>
  <conditionalFormatting sqref="A19">
    <cfRule type="expression" dxfId="85" priority="54">
      <formula>$N$19=0</formula>
    </cfRule>
  </conditionalFormatting>
  <conditionalFormatting sqref="A20">
    <cfRule type="expression" dxfId="84" priority="53">
      <formula>$N$20=0</formula>
    </cfRule>
  </conditionalFormatting>
  <conditionalFormatting sqref="A21">
    <cfRule type="expression" dxfId="83" priority="52">
      <formula>$N$21=0</formula>
    </cfRule>
  </conditionalFormatting>
  <conditionalFormatting sqref="A22">
    <cfRule type="expression" dxfId="82" priority="51">
      <formula>$N$22=0</formula>
    </cfRule>
  </conditionalFormatting>
  <conditionalFormatting sqref="A23">
    <cfRule type="expression" dxfId="81" priority="50">
      <formula>$N$23=0</formula>
    </cfRule>
  </conditionalFormatting>
  <conditionalFormatting sqref="A24">
    <cfRule type="expression" dxfId="80" priority="49">
      <formula>$N$24=0</formula>
    </cfRule>
  </conditionalFormatting>
  <conditionalFormatting sqref="A25">
    <cfRule type="expression" dxfId="79" priority="48">
      <formula>$N$25=0</formula>
    </cfRule>
  </conditionalFormatting>
  <conditionalFormatting sqref="A26">
    <cfRule type="expression" dxfId="78" priority="47">
      <formula>$N$26=0</formula>
    </cfRule>
  </conditionalFormatting>
  <conditionalFormatting sqref="A27">
    <cfRule type="expression" dxfId="77" priority="46">
      <formula>$N$27=0</formula>
    </cfRule>
  </conditionalFormatting>
  <conditionalFormatting sqref="A28">
    <cfRule type="expression" dxfId="76" priority="45">
      <formula>$N$28=0</formula>
    </cfRule>
  </conditionalFormatting>
  <conditionalFormatting sqref="A29">
    <cfRule type="expression" dxfId="75" priority="44">
      <formula>$N$29=0</formula>
    </cfRule>
  </conditionalFormatting>
  <conditionalFormatting sqref="A30">
    <cfRule type="expression" dxfId="74" priority="43">
      <formula>$N$30=0</formula>
    </cfRule>
  </conditionalFormatting>
  <conditionalFormatting sqref="A31">
    <cfRule type="expression" dxfId="73" priority="42">
      <formula>$N$31=0</formula>
    </cfRule>
  </conditionalFormatting>
  <conditionalFormatting sqref="A32">
    <cfRule type="expression" dxfId="72" priority="41">
      <formula>$N$32=0</formula>
    </cfRule>
  </conditionalFormatting>
  <conditionalFormatting sqref="A33">
    <cfRule type="expression" dxfId="71" priority="40">
      <formula>$N$33=0</formula>
    </cfRule>
  </conditionalFormatting>
  <conditionalFormatting sqref="A34">
    <cfRule type="expression" dxfId="70" priority="39">
      <formula>$N$34=0</formula>
    </cfRule>
  </conditionalFormatting>
  <conditionalFormatting sqref="A35">
    <cfRule type="expression" dxfId="69" priority="38">
      <formula>$N$35=0</formula>
    </cfRule>
  </conditionalFormatting>
  <conditionalFormatting sqref="A36">
    <cfRule type="expression" dxfId="68" priority="37">
      <formula>$N$36=0</formula>
    </cfRule>
  </conditionalFormatting>
  <conditionalFormatting sqref="A37">
    <cfRule type="expression" dxfId="67" priority="36">
      <formula>$N$37=0</formula>
    </cfRule>
  </conditionalFormatting>
  <conditionalFormatting sqref="A38">
    <cfRule type="expression" dxfId="66" priority="6">
      <formula>$N$38=0</formula>
    </cfRule>
  </conditionalFormatting>
  <conditionalFormatting sqref="A40">
    <cfRule type="expression" dxfId="65" priority="4">
      <formula>$N$40=0</formula>
    </cfRule>
  </conditionalFormatting>
  <conditionalFormatting sqref="B38:B40">
    <cfRule type="expression" dxfId="64" priority="3">
      <formula>$N$40=0</formula>
    </cfRule>
  </conditionalFormatting>
  <conditionalFormatting sqref="A39">
    <cfRule type="expression" dxfId="63" priority="2">
      <formula>$N$39=0</formula>
    </cfRule>
  </conditionalFormatting>
  <conditionalFormatting sqref="B10:B37">
    <cfRule type="expression" dxfId="62" priority="1">
      <formula>$N10=0</formula>
    </cfRule>
  </conditionalFormatting>
  <dataValidations count="1">
    <dataValidation type="list" allowBlank="1" showInputMessage="1" sqref="H10:H40" xr:uid="{C6A3199A-2321-4A88-9D59-63CF36B4D52C}">
      <formula1>$AB$10:$AB$18</formula1>
    </dataValidation>
  </dataValidations>
  <pageMargins left="0.70866141732283472" right="0.51181102362204722" top="0.74803149606299213" bottom="0.55118110236220474" header="0.31496062992125984" footer="0.31496062992125984"/>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8</xdr:col>
                    <xdr:colOff>0</xdr:colOff>
                    <xdr:row>15</xdr:row>
                    <xdr:rowOff>0</xdr:rowOff>
                  </from>
                  <to>
                    <xdr:col>9</xdr:col>
                    <xdr:colOff>266700</xdr:colOff>
                    <xdr:row>16</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8</xdr:col>
                    <xdr:colOff>0</xdr:colOff>
                    <xdr:row>16</xdr:row>
                    <xdr:rowOff>104775</xdr:rowOff>
                  </from>
                  <to>
                    <xdr:col>9</xdr:col>
                    <xdr:colOff>266700</xdr:colOff>
                    <xdr:row>17</xdr:row>
                    <xdr:rowOff>123825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55B20-A00C-4141-AD0F-CA2486AD3047}">
  <sheetPr>
    <pageSetUpPr fitToPage="1"/>
  </sheetPr>
  <dimension ref="A1:AV71"/>
  <sheetViews>
    <sheetView zoomScaleNormal="100" workbookViewId="0">
      <selection activeCell="G10" sqref="G10"/>
    </sheetView>
  </sheetViews>
  <sheetFormatPr defaultRowHeight="13.5" x14ac:dyDescent="0.15"/>
  <cols>
    <col min="1" max="1" width="11.875" style="99" customWidth="1"/>
    <col min="2" max="2" width="4.5" style="99" customWidth="1"/>
    <col min="3" max="3" width="10.125" style="99" customWidth="1"/>
    <col min="4" max="4" width="3.875" style="99" customWidth="1"/>
    <col min="5" max="5" width="10.125" style="99" customWidth="1"/>
    <col min="6" max="6" width="8.625" style="70" customWidth="1"/>
    <col min="7" max="7" width="14.625" style="99" customWidth="1"/>
    <col min="8" max="8" width="13.625" style="70" customWidth="1"/>
    <col min="9" max="9" width="4.625" style="70" customWidth="1"/>
    <col min="10" max="11" width="4" style="70" customWidth="1"/>
    <col min="12" max="12" width="4.625" style="70" customWidth="1"/>
    <col min="13" max="13" width="4.625" style="41" hidden="1" customWidth="1"/>
    <col min="14" max="14" width="4.625" style="1" hidden="1" customWidth="1"/>
    <col min="15" max="18" width="4.625" style="2" hidden="1" customWidth="1"/>
    <col min="19" max="21" width="4.625" style="1" hidden="1" customWidth="1"/>
    <col min="22" max="24" width="4.625" style="63" hidden="1" customWidth="1"/>
    <col min="25" max="25" width="4.625" style="3" hidden="1" customWidth="1"/>
    <col min="26" max="27" width="4.625" style="1" hidden="1" customWidth="1"/>
    <col min="28" max="28" width="4.625" style="4" hidden="1" customWidth="1"/>
    <col min="29" max="29" width="4.625" hidden="1" customWidth="1"/>
    <col min="30" max="30" width="4.625" style="4" hidden="1" customWidth="1"/>
    <col min="31" max="32" width="4.625" style="104" hidden="1" customWidth="1"/>
    <col min="33" max="33" width="4.625" style="70" hidden="1" customWidth="1"/>
    <col min="34" max="44" width="9" style="104"/>
    <col min="45" max="48" width="9" style="70"/>
  </cols>
  <sheetData>
    <row r="1" spans="1:35" ht="19.5" customHeight="1" x14ac:dyDescent="0.15">
      <c r="A1" s="146" t="s">
        <v>41</v>
      </c>
      <c r="B1" s="146"/>
      <c r="C1" s="146"/>
      <c r="D1" s="146"/>
      <c r="E1" s="146"/>
      <c r="F1" s="146"/>
      <c r="G1" s="146"/>
      <c r="H1" s="146"/>
      <c r="I1" s="146"/>
      <c r="J1" s="147"/>
      <c r="K1" s="147"/>
      <c r="L1" s="147"/>
      <c r="M1" s="40"/>
    </row>
    <row r="2" spans="1:35" ht="17.25" customHeight="1" x14ac:dyDescent="0.15">
      <c r="A2" s="148"/>
      <c r="B2" s="148"/>
      <c r="C2" s="148"/>
      <c r="D2" s="148"/>
      <c r="E2" s="148"/>
      <c r="F2" s="148"/>
      <c r="G2" s="148"/>
      <c r="I2" s="46">
        <v>2027</v>
      </c>
      <c r="J2" s="6" t="s">
        <v>0</v>
      </c>
      <c r="K2" s="47">
        <v>3</v>
      </c>
      <c r="L2" s="8" t="s">
        <v>53</v>
      </c>
    </row>
    <row r="3" spans="1:35" ht="9.75" customHeight="1" x14ac:dyDescent="0.15">
      <c r="A3" s="100"/>
      <c r="B3" s="100"/>
      <c r="C3" s="100"/>
      <c r="D3" s="100"/>
      <c r="E3" s="100"/>
      <c r="F3" s="100"/>
      <c r="G3" s="100"/>
    </row>
    <row r="4" spans="1:35" ht="17.25" customHeight="1" x14ac:dyDescent="0.15">
      <c r="A4" s="71"/>
      <c r="B4" s="71"/>
      <c r="C4" s="71"/>
      <c r="D4" s="72"/>
      <c r="E4" s="72"/>
      <c r="F4" s="73"/>
      <c r="G4" s="74" t="s">
        <v>1</v>
      </c>
      <c r="H4" s="166">
        <f>初期設定!B2</f>
        <v>0</v>
      </c>
      <c r="I4" s="167"/>
      <c r="J4" s="167"/>
      <c r="K4" s="167"/>
      <c r="L4" s="167"/>
    </row>
    <row r="5" spans="1:35" ht="17.25" customHeight="1" x14ac:dyDescent="0.15">
      <c r="A5" s="71"/>
      <c r="B5" s="71"/>
      <c r="C5" s="71"/>
      <c r="D5" s="72"/>
      <c r="E5" s="72"/>
      <c r="F5" s="73"/>
      <c r="G5" s="74" t="s">
        <v>2</v>
      </c>
      <c r="H5" s="166">
        <f>初期設定!B3</f>
        <v>0</v>
      </c>
      <c r="I5" s="168"/>
      <c r="J5" s="168"/>
      <c r="K5" s="168"/>
      <c r="L5" s="168"/>
    </row>
    <row r="6" spans="1:35" ht="17.25" customHeight="1" x14ac:dyDescent="0.15">
      <c r="A6" s="72"/>
      <c r="B6" s="72"/>
      <c r="C6" s="75"/>
      <c r="D6" s="75"/>
      <c r="E6" s="75"/>
      <c r="F6" s="76"/>
      <c r="G6" s="74" t="s">
        <v>3</v>
      </c>
      <c r="H6" s="166">
        <f>初期設定!B4</f>
        <v>0</v>
      </c>
      <c r="I6" s="168"/>
      <c r="J6" s="168"/>
      <c r="K6" s="168"/>
      <c r="L6" s="168"/>
    </row>
    <row r="7" spans="1:35" ht="9.9499999999999993" customHeight="1" x14ac:dyDescent="0.15">
      <c r="A7" s="72"/>
      <c r="B7" s="72"/>
      <c r="C7" s="77"/>
      <c r="D7" s="78"/>
      <c r="E7" s="77"/>
      <c r="F7" s="77"/>
      <c r="G7" s="72"/>
      <c r="H7" s="79"/>
    </row>
    <row r="8" spans="1:35" ht="17.25" customHeight="1" x14ac:dyDescent="0.15">
      <c r="A8" s="152" t="s">
        <v>4</v>
      </c>
      <c r="B8" s="80" t="s">
        <v>5</v>
      </c>
      <c r="C8" s="153" t="s">
        <v>6</v>
      </c>
      <c r="D8" s="154"/>
      <c r="E8" s="155"/>
      <c r="F8" s="101" t="s">
        <v>7</v>
      </c>
      <c r="G8" s="159" t="s">
        <v>8</v>
      </c>
      <c r="H8" s="161" t="s">
        <v>9</v>
      </c>
      <c r="I8" s="163" t="s">
        <v>10</v>
      </c>
      <c r="J8" s="164"/>
      <c r="K8" s="164"/>
      <c r="L8" s="164"/>
      <c r="M8" s="42"/>
      <c r="N8" s="21"/>
      <c r="O8" s="22"/>
      <c r="P8" s="22"/>
      <c r="Q8" s="22"/>
      <c r="R8" s="22"/>
      <c r="S8" s="21"/>
      <c r="T8" s="21"/>
      <c r="U8" s="21"/>
      <c r="V8" s="21"/>
      <c r="W8" s="21"/>
      <c r="X8" s="21"/>
      <c r="Y8" s="23"/>
      <c r="Z8" s="21"/>
      <c r="AA8" s="21"/>
      <c r="AB8" s="24"/>
      <c r="AC8" s="25"/>
      <c r="AD8" s="24"/>
      <c r="AE8" s="105"/>
      <c r="AF8" s="105"/>
      <c r="AG8" s="88"/>
      <c r="AH8" s="105"/>
      <c r="AI8" s="105"/>
    </row>
    <row r="9" spans="1:35" ht="17.25" customHeight="1" x14ac:dyDescent="0.15">
      <c r="A9" s="152"/>
      <c r="B9" s="81" t="s">
        <v>11</v>
      </c>
      <c r="C9" s="156"/>
      <c r="D9" s="157"/>
      <c r="E9" s="158"/>
      <c r="F9" s="102" t="s">
        <v>12</v>
      </c>
      <c r="G9" s="160"/>
      <c r="H9" s="162"/>
      <c r="I9" s="165"/>
      <c r="J9" s="164"/>
      <c r="K9" s="164"/>
      <c r="L9" s="164"/>
      <c r="M9" s="42" t="s">
        <v>13</v>
      </c>
      <c r="N9" s="21" t="s">
        <v>14</v>
      </c>
      <c r="O9" s="22" t="s">
        <v>15</v>
      </c>
      <c r="P9" s="22" t="s">
        <v>16</v>
      </c>
      <c r="Q9" s="22" t="s">
        <v>17</v>
      </c>
      <c r="R9" s="22" t="s">
        <v>18</v>
      </c>
      <c r="S9" s="21" t="s">
        <v>19</v>
      </c>
      <c r="T9" s="21" t="s">
        <v>20</v>
      </c>
      <c r="U9" s="21" t="s">
        <v>21</v>
      </c>
      <c r="V9" s="21" t="s">
        <v>62</v>
      </c>
      <c r="W9" s="21" t="s">
        <v>63</v>
      </c>
      <c r="X9" s="21" t="s">
        <v>64</v>
      </c>
      <c r="Y9" s="23" t="s">
        <v>56</v>
      </c>
      <c r="Z9" s="21" t="s">
        <v>23</v>
      </c>
      <c r="AA9" s="21" t="s">
        <v>22</v>
      </c>
      <c r="AB9" s="24"/>
      <c r="AC9" s="25"/>
      <c r="AD9" s="50" t="s">
        <v>57</v>
      </c>
      <c r="AE9" s="105"/>
      <c r="AF9" s="105"/>
      <c r="AG9" s="88"/>
      <c r="AH9" s="105"/>
      <c r="AI9" s="105"/>
    </row>
    <row r="10" spans="1:35" ht="17.25" customHeight="1" x14ac:dyDescent="0.15">
      <c r="A10" s="28">
        <f>DATE(I$2,K$2,1)</f>
        <v>46447</v>
      </c>
      <c r="B10" s="109" t="str">
        <f>IF(VLOOKUP(A10,休業日一覧!$1:$1048576,3,FALSE)&gt;="休","休",TEXT(A10,"aaa"))</f>
        <v>月</v>
      </c>
      <c r="C10" s="83"/>
      <c r="D10" s="29" t="s">
        <v>24</v>
      </c>
      <c r="E10" s="83"/>
      <c r="F10" s="83"/>
      <c r="G10" s="84" t="str">
        <f>IF(E10="","",E10-C10-F10)</f>
        <v/>
      </c>
      <c r="H10" s="85"/>
      <c r="I10" s="143" t="s">
        <v>84</v>
      </c>
      <c r="J10" s="144"/>
      <c r="K10" s="144"/>
      <c r="L10" s="145"/>
      <c r="M10" s="45">
        <f>COUNTA(B10:B40)</f>
        <v>31</v>
      </c>
      <c r="N10" s="21">
        <f>IF((OR(B10="土",B10="日",B10="祝",B10="休",B10="")),0,1)</f>
        <v>1</v>
      </c>
      <c r="O10" s="22">
        <f>IF(COUNTIF(H10,"*休日*"),1,0)</f>
        <v>0</v>
      </c>
      <c r="P10" s="22">
        <f t="shared" ref="P10:P40" si="0">IF(COUNTIFS(H10,"*移*",B10,"土"),1,0)</f>
        <v>0</v>
      </c>
      <c r="Q10" s="22">
        <f t="shared" ref="Q10:Q40" si="1">IF(COUNTIFS(H10,"*移*",B10,"日"),1,0)</f>
        <v>0</v>
      </c>
      <c r="R10" s="22">
        <f>IF(COUNTIFS(H10,"*移*",B10,"休"),1,0)</f>
        <v>0</v>
      </c>
      <c r="S10" s="21">
        <f>IF(COUNTIFS(H10,"*出*",B10,"土")+COUNTIFS(H10,"*研*",B10,"土"),1,0)</f>
        <v>0</v>
      </c>
      <c r="T10" s="21">
        <f>IF(COUNTIFS(H10,"*出*",B10,"日")+COUNTIFS(H10,"*研*",B10,"日"),1,0)</f>
        <v>0</v>
      </c>
      <c r="U10" s="21">
        <f>IF(COUNTIFS(H10,"*出*",B10,"休")+COUNTIFS(H10,"*研*",B10,"休"),1,0)</f>
        <v>0</v>
      </c>
      <c r="V10" s="21">
        <f>IF(COUNTIFS(H10,"*勤*",B10,"土"),1,0)</f>
        <v>0</v>
      </c>
      <c r="W10" s="21">
        <f>IF(COUNTIFS(H10,"*勤*",B10,"日"),1,0)</f>
        <v>0</v>
      </c>
      <c r="X10" s="21">
        <f>IF(COUNTIFS(H10,"*勤*",B10,"休"),1,0)</f>
        <v>0</v>
      </c>
      <c r="Y10" s="23">
        <f>IF(COUNTIF(H10,"*休*")+COUNTIF(H10,"*免*")+COUNTIF(H10,"*移*"),1,0)</f>
        <v>0</v>
      </c>
      <c r="Z10" s="21">
        <f>IF(COUNTIF(AA10,0)+COUNTIF(Y10,1),1,0)</f>
        <v>0</v>
      </c>
      <c r="AA10" s="21">
        <f>IF(COUNTIFS(N10,1,O10,0)+COUNTIF(S10,1)+COUNTIF(T10,1)+COUNTIF(U10,1)+COUNTIF(V10,1)+COUNTIF(W10,1)+COUNTIF(X10,1),1,0)</f>
        <v>1</v>
      </c>
      <c r="AB10" s="24" t="s">
        <v>25</v>
      </c>
      <c r="AC10" s="25"/>
      <c r="AD10" s="51">
        <v>0.32291666666666669</v>
      </c>
      <c r="AE10" s="99">
        <v>4</v>
      </c>
      <c r="AF10" s="99">
        <v>21</v>
      </c>
      <c r="AG10" s="99"/>
      <c r="AH10" s="105"/>
      <c r="AI10" s="105"/>
    </row>
    <row r="11" spans="1:35" ht="17.25" customHeight="1" x14ac:dyDescent="0.15">
      <c r="A11" s="28">
        <f>A10+1</f>
        <v>46448</v>
      </c>
      <c r="B11" s="109" t="str">
        <f>IF(VLOOKUP(A11,休業日一覧!$1:$1048576,3,FALSE)&gt;="休","休",TEXT(A11,"aaa"))</f>
        <v>火</v>
      </c>
      <c r="C11" s="83"/>
      <c r="D11" s="29" t="s">
        <v>24</v>
      </c>
      <c r="E11" s="83"/>
      <c r="F11" s="83"/>
      <c r="G11" s="84" t="str">
        <f t="shared" ref="G11:G40" si="2">IF(E11="","",E11-C11-F11)</f>
        <v/>
      </c>
      <c r="H11" s="85"/>
      <c r="I11" s="120"/>
      <c r="J11" s="121"/>
      <c r="K11" s="121"/>
      <c r="L11" s="122"/>
      <c r="M11" s="45">
        <f>VLOOKUP($K$2,AE9:AF21,2,FALSE)</f>
        <v>23</v>
      </c>
      <c r="N11" s="21">
        <f t="shared" ref="N11:N39" si="3">IF((OR(B11="土",B11="日",B11="祝",B11="休",B11="")),0,1)</f>
        <v>1</v>
      </c>
      <c r="O11" s="22">
        <f t="shared" ref="O11:O40" si="4">IF(COUNTIF(H11,"*休日*"),1,0)</f>
        <v>0</v>
      </c>
      <c r="P11" s="22">
        <f t="shared" si="0"/>
        <v>0</v>
      </c>
      <c r="Q11" s="22">
        <f t="shared" si="1"/>
        <v>0</v>
      </c>
      <c r="R11" s="22">
        <f t="shared" ref="R11:R40" si="5">IF(COUNTIFS(H11,"*移*",B11,"休"),1,0)</f>
        <v>0</v>
      </c>
      <c r="S11" s="21">
        <f t="shared" ref="S11:S40" si="6">IF(COUNTIFS(H11,"*出*",B11,"土")+COUNTIFS(H11,"*研*",B11,"土"),1,0)</f>
        <v>0</v>
      </c>
      <c r="T11" s="21">
        <f t="shared" ref="T11:T40" si="7">IF(COUNTIFS(H11,"*出*",B11,"日")+COUNTIFS(H11,"*研*",B11,"日"),1,0)</f>
        <v>0</v>
      </c>
      <c r="U11" s="21">
        <f t="shared" ref="U11:U40" si="8">IF(COUNTIFS(H11,"*出*",B11,"休")+COUNTIFS(H11,"*研*",B11,"休"),1,0)</f>
        <v>0</v>
      </c>
      <c r="V11" s="21">
        <f t="shared" ref="V11:V40" si="9">IF(COUNTIFS(H11,"*勤*",B11,"土"),1,0)</f>
        <v>0</v>
      </c>
      <c r="W11" s="21">
        <f t="shared" ref="W11:W40" si="10">IF(COUNTIFS(H11,"*勤*",B11,"日"),1,0)</f>
        <v>0</v>
      </c>
      <c r="X11" s="21">
        <f t="shared" ref="X11:X40" si="11">IF(COUNTIFS(H11,"*勤*",B11,"休"),1,0)</f>
        <v>0</v>
      </c>
      <c r="Y11" s="23">
        <f t="shared" ref="Y11:Y40" si="12">IF(COUNTIF(H11,"*休*")+COUNTIF(H11,"*免*")+COUNTIF(H11,"*移*"),1,0)</f>
        <v>0</v>
      </c>
      <c r="Z11" s="21">
        <f t="shared" ref="Z11:Z40" si="13">IF(COUNTIF(AA11,0)+COUNTIF(Y11,1),1,0)</f>
        <v>0</v>
      </c>
      <c r="AA11" s="21">
        <f t="shared" ref="AA11:AA39" si="14">IF(COUNTIFS(N11,1,O11,0)+COUNTIF(S11,1)+COUNTIF(T11,1)+COUNTIF(U11,1)+COUNTIF(V11,1)+COUNTIF(W11,1)+COUNTIF(X11,1),1,0)</f>
        <v>1</v>
      </c>
      <c r="AB11" s="24" t="s">
        <v>26</v>
      </c>
      <c r="AC11" s="25"/>
      <c r="AD11" s="24"/>
      <c r="AE11" s="99">
        <v>5</v>
      </c>
      <c r="AF11" s="99">
        <v>18</v>
      </c>
      <c r="AG11" s="99"/>
      <c r="AH11" s="105"/>
      <c r="AI11" s="105"/>
    </row>
    <row r="12" spans="1:35" ht="17.25" customHeight="1" x14ac:dyDescent="0.15">
      <c r="A12" s="28">
        <f t="shared" ref="A12:A37" si="15">A11+1</f>
        <v>46449</v>
      </c>
      <c r="B12" s="109" t="str">
        <f>IF(VLOOKUP(A12,休業日一覧!$1:$1048576,3,FALSE)&gt;="休","休",TEXT(A12,"aaa"))</f>
        <v>水</v>
      </c>
      <c r="C12" s="83"/>
      <c r="D12" s="29" t="s">
        <v>24</v>
      </c>
      <c r="E12" s="83"/>
      <c r="F12" s="83"/>
      <c r="G12" s="84" t="str">
        <f t="shared" si="2"/>
        <v/>
      </c>
      <c r="H12" s="85"/>
      <c r="I12" s="120"/>
      <c r="J12" s="121"/>
      <c r="K12" s="121"/>
      <c r="L12" s="122"/>
      <c r="M12" s="43"/>
      <c r="N12" s="21">
        <f t="shared" si="3"/>
        <v>1</v>
      </c>
      <c r="O12" s="22">
        <f t="shared" si="4"/>
        <v>0</v>
      </c>
      <c r="P12" s="22">
        <f t="shared" si="0"/>
        <v>0</v>
      </c>
      <c r="Q12" s="22">
        <f t="shared" si="1"/>
        <v>0</v>
      </c>
      <c r="R12" s="22">
        <f t="shared" si="5"/>
        <v>0</v>
      </c>
      <c r="S12" s="21">
        <f t="shared" si="6"/>
        <v>0</v>
      </c>
      <c r="T12" s="21">
        <f t="shared" si="7"/>
        <v>0</v>
      </c>
      <c r="U12" s="21">
        <f t="shared" si="8"/>
        <v>0</v>
      </c>
      <c r="V12" s="21">
        <f t="shared" si="9"/>
        <v>0</v>
      </c>
      <c r="W12" s="21">
        <f t="shared" si="10"/>
        <v>0</v>
      </c>
      <c r="X12" s="21">
        <f t="shared" si="11"/>
        <v>0</v>
      </c>
      <c r="Y12" s="23">
        <f t="shared" si="12"/>
        <v>0</v>
      </c>
      <c r="Z12" s="21">
        <f t="shared" si="13"/>
        <v>0</v>
      </c>
      <c r="AA12" s="21">
        <f t="shared" si="14"/>
        <v>1</v>
      </c>
      <c r="AB12" s="24" t="s">
        <v>27</v>
      </c>
      <c r="AC12" s="25"/>
      <c r="AD12" s="24"/>
      <c r="AE12" s="99">
        <v>6</v>
      </c>
      <c r="AF12" s="99">
        <v>22</v>
      </c>
      <c r="AG12" s="99"/>
      <c r="AH12" s="105"/>
      <c r="AI12" s="105"/>
    </row>
    <row r="13" spans="1:35" ht="17.25" customHeight="1" x14ac:dyDescent="0.15">
      <c r="A13" s="28">
        <f t="shared" si="15"/>
        <v>46450</v>
      </c>
      <c r="B13" s="109" t="str">
        <f>IF(VLOOKUP(A13,休業日一覧!$1:$1048576,3,FALSE)&gt;="休","休",TEXT(A13,"aaa"))</f>
        <v>木</v>
      </c>
      <c r="C13" s="83"/>
      <c r="D13" s="29" t="s">
        <v>24</v>
      </c>
      <c r="E13" s="83"/>
      <c r="F13" s="83"/>
      <c r="G13" s="84" t="str">
        <f t="shared" si="2"/>
        <v/>
      </c>
      <c r="H13" s="85"/>
      <c r="I13" s="120"/>
      <c r="J13" s="121"/>
      <c r="K13" s="121"/>
      <c r="L13" s="122"/>
      <c r="M13" s="43"/>
      <c r="N13" s="21">
        <f t="shared" si="3"/>
        <v>1</v>
      </c>
      <c r="O13" s="22">
        <f t="shared" si="4"/>
        <v>0</v>
      </c>
      <c r="P13" s="22">
        <f t="shared" si="0"/>
        <v>0</v>
      </c>
      <c r="Q13" s="22">
        <f t="shared" si="1"/>
        <v>0</v>
      </c>
      <c r="R13" s="22">
        <f t="shared" si="5"/>
        <v>0</v>
      </c>
      <c r="S13" s="21">
        <f t="shared" si="6"/>
        <v>0</v>
      </c>
      <c r="T13" s="21">
        <f t="shared" si="7"/>
        <v>0</v>
      </c>
      <c r="U13" s="21">
        <f t="shared" si="8"/>
        <v>0</v>
      </c>
      <c r="V13" s="21">
        <f t="shared" si="9"/>
        <v>0</v>
      </c>
      <c r="W13" s="21">
        <f t="shared" si="10"/>
        <v>0</v>
      </c>
      <c r="X13" s="21">
        <f t="shared" si="11"/>
        <v>0</v>
      </c>
      <c r="Y13" s="23">
        <f t="shared" si="12"/>
        <v>0</v>
      </c>
      <c r="Z13" s="21">
        <f t="shared" si="13"/>
        <v>0</v>
      </c>
      <c r="AA13" s="21">
        <f t="shared" si="14"/>
        <v>1</v>
      </c>
      <c r="AB13" s="24" t="s">
        <v>28</v>
      </c>
      <c r="AC13" s="25"/>
      <c r="AD13" s="24"/>
      <c r="AE13" s="99">
        <v>7</v>
      </c>
      <c r="AF13" s="99">
        <v>21</v>
      </c>
      <c r="AG13" s="99"/>
      <c r="AH13" s="105"/>
      <c r="AI13" s="105"/>
    </row>
    <row r="14" spans="1:35" ht="17.25" customHeight="1" x14ac:dyDescent="0.15">
      <c r="A14" s="28">
        <f t="shared" si="15"/>
        <v>46451</v>
      </c>
      <c r="B14" s="109" t="str">
        <f>IF(VLOOKUP(A14,休業日一覧!$1:$1048576,3,FALSE)&gt;="休","休",TEXT(A14,"aaa"))</f>
        <v>金</v>
      </c>
      <c r="C14" s="83"/>
      <c r="D14" s="29" t="s">
        <v>24</v>
      </c>
      <c r="E14" s="83"/>
      <c r="F14" s="83"/>
      <c r="G14" s="84" t="str">
        <f t="shared" si="2"/>
        <v/>
      </c>
      <c r="H14" s="85"/>
      <c r="I14" s="120"/>
      <c r="J14" s="121"/>
      <c r="K14" s="121"/>
      <c r="L14" s="122"/>
      <c r="M14" s="43"/>
      <c r="N14" s="21">
        <f t="shared" si="3"/>
        <v>1</v>
      </c>
      <c r="O14" s="22">
        <f t="shared" si="4"/>
        <v>0</v>
      </c>
      <c r="P14" s="22">
        <f t="shared" si="0"/>
        <v>0</v>
      </c>
      <c r="Q14" s="22">
        <f t="shared" si="1"/>
        <v>0</v>
      </c>
      <c r="R14" s="22">
        <f t="shared" si="5"/>
        <v>0</v>
      </c>
      <c r="S14" s="21">
        <f t="shared" si="6"/>
        <v>0</v>
      </c>
      <c r="T14" s="21">
        <f t="shared" si="7"/>
        <v>0</v>
      </c>
      <c r="U14" s="21">
        <f t="shared" si="8"/>
        <v>0</v>
      </c>
      <c r="V14" s="21">
        <f t="shared" si="9"/>
        <v>0</v>
      </c>
      <c r="W14" s="21">
        <f t="shared" si="10"/>
        <v>0</v>
      </c>
      <c r="X14" s="21">
        <f t="shared" si="11"/>
        <v>0</v>
      </c>
      <c r="Y14" s="23">
        <f t="shared" si="12"/>
        <v>0</v>
      </c>
      <c r="Z14" s="21">
        <f t="shared" si="13"/>
        <v>0</v>
      </c>
      <c r="AA14" s="21">
        <f t="shared" si="14"/>
        <v>1</v>
      </c>
      <c r="AB14" s="24" t="s">
        <v>22</v>
      </c>
      <c r="AC14" s="25"/>
      <c r="AD14" s="24"/>
      <c r="AE14" s="99">
        <v>8</v>
      </c>
      <c r="AF14" s="99">
        <v>20</v>
      </c>
      <c r="AG14" s="99"/>
      <c r="AH14" s="105"/>
      <c r="AI14" s="105"/>
    </row>
    <row r="15" spans="1:35" ht="17.25" customHeight="1" x14ac:dyDescent="0.15">
      <c r="A15" s="28">
        <f t="shared" si="15"/>
        <v>46452</v>
      </c>
      <c r="B15" s="109" t="str">
        <f>IF(VLOOKUP(A15,休業日一覧!$1:$1048576,3,FALSE)&gt;="休","休",TEXT(A15,"aaa"))</f>
        <v>土</v>
      </c>
      <c r="C15" s="83"/>
      <c r="D15" s="29" t="s">
        <v>24</v>
      </c>
      <c r="E15" s="83"/>
      <c r="F15" s="83"/>
      <c r="G15" s="84" t="str">
        <f t="shared" si="2"/>
        <v/>
      </c>
      <c r="H15" s="85"/>
      <c r="I15" s="120"/>
      <c r="J15" s="121"/>
      <c r="K15" s="121"/>
      <c r="L15" s="122"/>
      <c r="M15" s="43"/>
      <c r="N15" s="21">
        <f t="shared" si="3"/>
        <v>0</v>
      </c>
      <c r="O15" s="22">
        <f>IF(COUNTIF(H15,"*休日*"),1,0)</f>
        <v>0</v>
      </c>
      <c r="P15" s="22">
        <f t="shared" si="0"/>
        <v>0</v>
      </c>
      <c r="Q15" s="22">
        <f t="shared" si="1"/>
        <v>0</v>
      </c>
      <c r="R15" s="22">
        <f t="shared" si="5"/>
        <v>0</v>
      </c>
      <c r="S15" s="21">
        <f t="shared" si="6"/>
        <v>0</v>
      </c>
      <c r="T15" s="21">
        <f t="shared" si="7"/>
        <v>0</v>
      </c>
      <c r="U15" s="21">
        <f t="shared" si="8"/>
        <v>0</v>
      </c>
      <c r="V15" s="21">
        <f t="shared" si="9"/>
        <v>0</v>
      </c>
      <c r="W15" s="21">
        <f t="shared" si="10"/>
        <v>0</v>
      </c>
      <c r="X15" s="21">
        <f t="shared" si="11"/>
        <v>0</v>
      </c>
      <c r="Y15" s="23">
        <f t="shared" si="12"/>
        <v>0</v>
      </c>
      <c r="Z15" s="21">
        <f t="shared" si="13"/>
        <v>1</v>
      </c>
      <c r="AA15" s="21">
        <f t="shared" si="14"/>
        <v>0</v>
      </c>
      <c r="AB15" s="24" t="s">
        <v>15</v>
      </c>
      <c r="AC15" s="25"/>
      <c r="AD15" s="24"/>
      <c r="AE15" s="99">
        <v>9</v>
      </c>
      <c r="AF15" s="99">
        <v>20</v>
      </c>
      <c r="AG15" s="99"/>
      <c r="AH15" s="105"/>
      <c r="AI15" s="105"/>
    </row>
    <row r="16" spans="1:35" ht="17.25" customHeight="1" x14ac:dyDescent="0.15">
      <c r="A16" s="28">
        <f t="shared" si="15"/>
        <v>46453</v>
      </c>
      <c r="B16" s="109" t="str">
        <f>IF(VLOOKUP(A16,休業日一覧!$1:$1048576,3,FALSE)&gt;="休","休",TEXT(A16,"aaa"))</f>
        <v>日</v>
      </c>
      <c r="C16" s="83"/>
      <c r="D16" s="29" t="s">
        <v>24</v>
      </c>
      <c r="E16" s="83"/>
      <c r="F16" s="83"/>
      <c r="G16" s="84" t="str">
        <f t="shared" si="2"/>
        <v/>
      </c>
      <c r="H16" s="85"/>
      <c r="I16" s="120" t="s">
        <v>127</v>
      </c>
      <c r="J16" s="121"/>
      <c r="K16" s="121"/>
      <c r="L16" s="122"/>
      <c r="M16" s="43"/>
      <c r="N16" s="21">
        <f t="shared" si="3"/>
        <v>0</v>
      </c>
      <c r="O16" s="22">
        <f t="shared" si="4"/>
        <v>0</v>
      </c>
      <c r="P16" s="22">
        <f t="shared" si="0"/>
        <v>0</v>
      </c>
      <c r="Q16" s="22">
        <f t="shared" si="1"/>
        <v>0</v>
      </c>
      <c r="R16" s="22">
        <f t="shared" si="5"/>
        <v>0</v>
      </c>
      <c r="S16" s="21">
        <f t="shared" si="6"/>
        <v>0</v>
      </c>
      <c r="T16" s="21">
        <f t="shared" si="7"/>
        <v>0</v>
      </c>
      <c r="U16" s="21">
        <f t="shared" si="8"/>
        <v>0</v>
      </c>
      <c r="V16" s="21">
        <f t="shared" si="9"/>
        <v>0</v>
      </c>
      <c r="W16" s="21">
        <f t="shared" si="10"/>
        <v>0</v>
      </c>
      <c r="X16" s="21">
        <f t="shared" si="11"/>
        <v>0</v>
      </c>
      <c r="Y16" s="23">
        <f t="shared" si="12"/>
        <v>0</v>
      </c>
      <c r="Z16" s="21">
        <f t="shared" si="13"/>
        <v>1</v>
      </c>
      <c r="AA16" s="21">
        <f t="shared" si="14"/>
        <v>0</v>
      </c>
      <c r="AB16" s="24" t="s">
        <v>29</v>
      </c>
      <c r="AC16" s="25"/>
      <c r="AD16" s="24"/>
      <c r="AE16" s="99">
        <v>10</v>
      </c>
      <c r="AF16" s="99">
        <v>22</v>
      </c>
      <c r="AG16" s="99"/>
      <c r="AH16" s="105"/>
      <c r="AI16" s="105"/>
    </row>
    <row r="17" spans="1:35" ht="17.25" customHeight="1" x14ac:dyDescent="0.15">
      <c r="A17" s="28">
        <f t="shared" si="15"/>
        <v>46454</v>
      </c>
      <c r="B17" s="109" t="str">
        <f>IF(VLOOKUP(A17,休業日一覧!$1:$1048576,3,FALSE)&gt;="休","休",TEXT(A17,"aaa"))</f>
        <v>月</v>
      </c>
      <c r="C17" s="83"/>
      <c r="D17" s="29" t="s">
        <v>24</v>
      </c>
      <c r="E17" s="83"/>
      <c r="F17" s="83"/>
      <c r="G17" s="84" t="str">
        <f t="shared" si="2"/>
        <v/>
      </c>
      <c r="H17" s="85"/>
      <c r="I17" s="120"/>
      <c r="J17" s="121"/>
      <c r="K17" s="121"/>
      <c r="L17" s="122"/>
      <c r="M17" s="43"/>
      <c r="N17" s="21">
        <f t="shared" si="3"/>
        <v>1</v>
      </c>
      <c r="O17" s="22">
        <f t="shared" si="4"/>
        <v>0</v>
      </c>
      <c r="P17" s="22">
        <f t="shared" si="0"/>
        <v>0</v>
      </c>
      <c r="Q17" s="22">
        <f t="shared" si="1"/>
        <v>0</v>
      </c>
      <c r="R17" s="22">
        <f t="shared" si="5"/>
        <v>0</v>
      </c>
      <c r="S17" s="21">
        <f t="shared" si="6"/>
        <v>0</v>
      </c>
      <c r="T17" s="21">
        <f t="shared" si="7"/>
        <v>0</v>
      </c>
      <c r="U17" s="21">
        <f t="shared" si="8"/>
        <v>0</v>
      </c>
      <c r="V17" s="21">
        <f t="shared" si="9"/>
        <v>0</v>
      </c>
      <c r="W17" s="21">
        <f t="shared" si="10"/>
        <v>0</v>
      </c>
      <c r="X17" s="21">
        <f t="shared" si="11"/>
        <v>0</v>
      </c>
      <c r="Y17" s="23">
        <f t="shared" si="12"/>
        <v>0</v>
      </c>
      <c r="Z17" s="21">
        <f t="shared" si="13"/>
        <v>0</v>
      </c>
      <c r="AA17" s="21">
        <f t="shared" si="14"/>
        <v>1</v>
      </c>
      <c r="AB17" s="24" t="s">
        <v>82</v>
      </c>
      <c r="AC17" s="25"/>
      <c r="AD17" s="24"/>
      <c r="AE17" s="99">
        <v>11</v>
      </c>
      <c r="AF17" s="99">
        <v>19</v>
      </c>
      <c r="AG17" s="99"/>
      <c r="AH17" s="105"/>
      <c r="AI17" s="105"/>
    </row>
    <row r="18" spans="1:35" ht="17.25" customHeight="1" x14ac:dyDescent="0.15">
      <c r="A18" s="28">
        <f t="shared" si="15"/>
        <v>46455</v>
      </c>
      <c r="B18" s="109" t="str">
        <f>IF(VLOOKUP(A18,休業日一覧!$1:$1048576,3,FALSE)&gt;="休","休",TEXT(A18,"aaa"))</f>
        <v>火</v>
      </c>
      <c r="C18" s="83"/>
      <c r="D18" s="29" t="s">
        <v>24</v>
      </c>
      <c r="E18" s="83"/>
      <c r="F18" s="83"/>
      <c r="G18" s="84" t="str">
        <f t="shared" si="2"/>
        <v/>
      </c>
      <c r="H18" s="85"/>
      <c r="I18" s="120"/>
      <c r="J18" s="121"/>
      <c r="K18" s="121"/>
      <c r="L18" s="122"/>
      <c r="M18" s="43"/>
      <c r="N18" s="21">
        <f t="shared" si="3"/>
        <v>1</v>
      </c>
      <c r="O18" s="22">
        <f t="shared" si="4"/>
        <v>0</v>
      </c>
      <c r="P18" s="22">
        <f t="shared" si="0"/>
        <v>0</v>
      </c>
      <c r="Q18" s="22">
        <f t="shared" si="1"/>
        <v>0</v>
      </c>
      <c r="R18" s="22">
        <f t="shared" si="5"/>
        <v>0</v>
      </c>
      <c r="S18" s="21">
        <f t="shared" si="6"/>
        <v>0</v>
      </c>
      <c r="T18" s="21">
        <f t="shared" si="7"/>
        <v>0</v>
      </c>
      <c r="U18" s="21">
        <f t="shared" si="8"/>
        <v>0</v>
      </c>
      <c r="V18" s="21">
        <f t="shared" si="9"/>
        <v>0</v>
      </c>
      <c r="W18" s="21">
        <f t="shared" si="10"/>
        <v>0</v>
      </c>
      <c r="X18" s="21">
        <f t="shared" si="11"/>
        <v>0</v>
      </c>
      <c r="Y18" s="23">
        <f t="shared" si="12"/>
        <v>0</v>
      </c>
      <c r="Z18" s="21">
        <f t="shared" si="13"/>
        <v>0</v>
      </c>
      <c r="AA18" s="21">
        <f t="shared" si="14"/>
        <v>1</v>
      </c>
      <c r="AB18" s="24"/>
      <c r="AC18" s="25"/>
      <c r="AD18" s="24"/>
      <c r="AE18" s="99">
        <v>12</v>
      </c>
      <c r="AF18" s="99">
        <v>20</v>
      </c>
      <c r="AG18" s="99"/>
      <c r="AH18" s="105"/>
      <c r="AI18" s="105"/>
    </row>
    <row r="19" spans="1:35" ht="17.25" customHeight="1" x14ac:dyDescent="0.15">
      <c r="A19" s="28">
        <f t="shared" si="15"/>
        <v>46456</v>
      </c>
      <c r="B19" s="109" t="str">
        <f>IF(VLOOKUP(A19,休業日一覧!$1:$1048576,3,FALSE)&gt;="休","休",TEXT(A19,"aaa"))</f>
        <v>水</v>
      </c>
      <c r="C19" s="83"/>
      <c r="D19" s="29" t="s">
        <v>24</v>
      </c>
      <c r="E19" s="83"/>
      <c r="F19" s="83"/>
      <c r="G19" s="84" t="str">
        <f t="shared" si="2"/>
        <v/>
      </c>
      <c r="H19" s="85"/>
      <c r="I19" s="120"/>
      <c r="J19" s="121"/>
      <c r="K19" s="121"/>
      <c r="L19" s="122"/>
      <c r="M19" s="43"/>
      <c r="N19" s="21">
        <f t="shared" si="3"/>
        <v>1</v>
      </c>
      <c r="O19" s="22">
        <f t="shared" si="4"/>
        <v>0</v>
      </c>
      <c r="P19" s="22">
        <f t="shared" si="0"/>
        <v>0</v>
      </c>
      <c r="Q19" s="22">
        <f t="shared" si="1"/>
        <v>0</v>
      </c>
      <c r="R19" s="22">
        <f t="shared" si="5"/>
        <v>0</v>
      </c>
      <c r="S19" s="21">
        <f t="shared" si="6"/>
        <v>0</v>
      </c>
      <c r="T19" s="21">
        <f t="shared" si="7"/>
        <v>0</v>
      </c>
      <c r="U19" s="21">
        <f t="shared" si="8"/>
        <v>0</v>
      </c>
      <c r="V19" s="21">
        <f t="shared" si="9"/>
        <v>0</v>
      </c>
      <c r="W19" s="21">
        <f t="shared" si="10"/>
        <v>0</v>
      </c>
      <c r="X19" s="21">
        <f t="shared" si="11"/>
        <v>0</v>
      </c>
      <c r="Y19" s="23">
        <f t="shared" si="12"/>
        <v>0</v>
      </c>
      <c r="Z19" s="21">
        <f t="shared" si="13"/>
        <v>0</v>
      </c>
      <c r="AA19" s="21">
        <f t="shared" si="14"/>
        <v>1</v>
      </c>
      <c r="AB19" s="24"/>
      <c r="AC19" s="25"/>
      <c r="AD19" s="24"/>
      <c r="AE19" s="99">
        <v>1</v>
      </c>
      <c r="AF19" s="99">
        <v>19</v>
      </c>
      <c r="AG19" s="99"/>
      <c r="AH19" s="105"/>
      <c r="AI19" s="105"/>
    </row>
    <row r="20" spans="1:35" ht="17.25" customHeight="1" x14ac:dyDescent="0.15">
      <c r="A20" s="28">
        <f t="shared" si="15"/>
        <v>46457</v>
      </c>
      <c r="B20" s="109" t="str">
        <f>IF(VLOOKUP(A20,休業日一覧!$1:$1048576,3,FALSE)&gt;="休","休",TEXT(A20,"aaa"))</f>
        <v>木</v>
      </c>
      <c r="C20" s="83"/>
      <c r="D20" s="29" t="s">
        <v>24</v>
      </c>
      <c r="E20" s="83"/>
      <c r="F20" s="83"/>
      <c r="G20" s="84" t="str">
        <f t="shared" si="2"/>
        <v/>
      </c>
      <c r="H20" s="85"/>
      <c r="I20" s="123"/>
      <c r="J20" s="124"/>
      <c r="K20" s="124"/>
      <c r="L20" s="125"/>
      <c r="M20" s="43"/>
      <c r="N20" s="21">
        <f t="shared" si="3"/>
        <v>1</v>
      </c>
      <c r="O20" s="22">
        <f t="shared" si="4"/>
        <v>0</v>
      </c>
      <c r="P20" s="22">
        <f t="shared" si="0"/>
        <v>0</v>
      </c>
      <c r="Q20" s="22">
        <f t="shared" si="1"/>
        <v>0</v>
      </c>
      <c r="R20" s="22">
        <f t="shared" si="5"/>
        <v>0</v>
      </c>
      <c r="S20" s="21">
        <f t="shared" si="6"/>
        <v>0</v>
      </c>
      <c r="T20" s="21">
        <f t="shared" si="7"/>
        <v>0</v>
      </c>
      <c r="U20" s="21">
        <f t="shared" si="8"/>
        <v>0</v>
      </c>
      <c r="V20" s="21">
        <f t="shared" si="9"/>
        <v>0</v>
      </c>
      <c r="W20" s="21">
        <f t="shared" si="10"/>
        <v>0</v>
      </c>
      <c r="X20" s="21">
        <f t="shared" si="11"/>
        <v>0</v>
      </c>
      <c r="Y20" s="23">
        <f t="shared" si="12"/>
        <v>0</v>
      </c>
      <c r="Z20" s="21">
        <f t="shared" si="13"/>
        <v>0</v>
      </c>
      <c r="AA20" s="21">
        <f t="shared" si="14"/>
        <v>1</v>
      </c>
      <c r="AB20" s="24"/>
      <c r="AC20" s="25"/>
      <c r="AD20" s="24"/>
      <c r="AE20" s="99">
        <v>2</v>
      </c>
      <c r="AF20" s="99">
        <v>18</v>
      </c>
      <c r="AG20" s="99"/>
      <c r="AH20" s="105"/>
      <c r="AI20" s="105"/>
    </row>
    <row r="21" spans="1:35" ht="17.25" customHeight="1" x14ac:dyDescent="0.15">
      <c r="A21" s="28">
        <f t="shared" si="15"/>
        <v>46458</v>
      </c>
      <c r="B21" s="109" t="str">
        <f>IF(VLOOKUP(A21,休業日一覧!$1:$1048576,3,FALSE)&gt;="休","休",TEXT(A21,"aaa"))</f>
        <v>金</v>
      </c>
      <c r="C21" s="83"/>
      <c r="D21" s="29" t="s">
        <v>24</v>
      </c>
      <c r="E21" s="83"/>
      <c r="F21" s="83"/>
      <c r="G21" s="84" t="str">
        <f t="shared" si="2"/>
        <v/>
      </c>
      <c r="H21" s="85"/>
      <c r="I21" s="126"/>
      <c r="J21" s="127"/>
      <c r="K21" s="127"/>
      <c r="L21" s="128"/>
      <c r="M21" s="43"/>
      <c r="N21" s="21">
        <f t="shared" si="3"/>
        <v>1</v>
      </c>
      <c r="O21" s="22">
        <f t="shared" si="4"/>
        <v>0</v>
      </c>
      <c r="P21" s="22">
        <f t="shared" si="0"/>
        <v>0</v>
      </c>
      <c r="Q21" s="22">
        <f t="shared" si="1"/>
        <v>0</v>
      </c>
      <c r="R21" s="22">
        <f t="shared" si="5"/>
        <v>0</v>
      </c>
      <c r="S21" s="21">
        <f t="shared" si="6"/>
        <v>0</v>
      </c>
      <c r="T21" s="21">
        <f t="shared" si="7"/>
        <v>0</v>
      </c>
      <c r="U21" s="21">
        <f t="shared" si="8"/>
        <v>0</v>
      </c>
      <c r="V21" s="21">
        <f t="shared" si="9"/>
        <v>0</v>
      </c>
      <c r="W21" s="21">
        <f t="shared" si="10"/>
        <v>0</v>
      </c>
      <c r="X21" s="21">
        <f t="shared" si="11"/>
        <v>0</v>
      </c>
      <c r="Y21" s="23">
        <f t="shared" si="12"/>
        <v>0</v>
      </c>
      <c r="Z21" s="21">
        <f t="shared" si="13"/>
        <v>0</v>
      </c>
      <c r="AA21" s="21">
        <f t="shared" si="14"/>
        <v>1</v>
      </c>
      <c r="AB21" s="24"/>
      <c r="AC21" s="25"/>
      <c r="AD21" s="24"/>
      <c r="AE21" s="99">
        <v>3</v>
      </c>
      <c r="AF21" s="99">
        <v>23</v>
      </c>
      <c r="AG21" s="99"/>
      <c r="AH21" s="105"/>
      <c r="AI21" s="105"/>
    </row>
    <row r="22" spans="1:35" ht="17.25" customHeight="1" x14ac:dyDescent="0.15">
      <c r="A22" s="28">
        <f t="shared" si="15"/>
        <v>46459</v>
      </c>
      <c r="B22" s="109" t="str">
        <f>IF(VLOOKUP(A22,休業日一覧!$1:$1048576,3,FALSE)&gt;="休","休",TEXT(A22,"aaa"))</f>
        <v>土</v>
      </c>
      <c r="C22" s="83"/>
      <c r="D22" s="29" t="s">
        <v>24</v>
      </c>
      <c r="E22" s="83"/>
      <c r="F22" s="83"/>
      <c r="G22" s="84" t="str">
        <f t="shared" si="2"/>
        <v/>
      </c>
      <c r="H22" s="85"/>
      <c r="I22" s="126"/>
      <c r="J22" s="127"/>
      <c r="K22" s="127"/>
      <c r="L22" s="128"/>
      <c r="M22" s="43"/>
      <c r="N22" s="21">
        <f t="shared" si="3"/>
        <v>0</v>
      </c>
      <c r="O22" s="22">
        <f t="shared" si="4"/>
        <v>0</v>
      </c>
      <c r="P22" s="22">
        <f t="shared" si="0"/>
        <v>0</v>
      </c>
      <c r="Q22" s="22">
        <f t="shared" si="1"/>
        <v>0</v>
      </c>
      <c r="R22" s="22">
        <f t="shared" si="5"/>
        <v>0</v>
      </c>
      <c r="S22" s="21">
        <f t="shared" si="6"/>
        <v>0</v>
      </c>
      <c r="T22" s="21">
        <f t="shared" si="7"/>
        <v>0</v>
      </c>
      <c r="U22" s="21">
        <f t="shared" si="8"/>
        <v>0</v>
      </c>
      <c r="V22" s="21">
        <f t="shared" si="9"/>
        <v>0</v>
      </c>
      <c r="W22" s="21">
        <f t="shared" si="10"/>
        <v>0</v>
      </c>
      <c r="X22" s="21">
        <f t="shared" si="11"/>
        <v>0</v>
      </c>
      <c r="Y22" s="23">
        <f t="shared" si="12"/>
        <v>0</v>
      </c>
      <c r="Z22" s="21">
        <f t="shared" si="13"/>
        <v>1</v>
      </c>
      <c r="AA22" s="21">
        <f t="shared" si="14"/>
        <v>0</v>
      </c>
      <c r="AB22" s="24"/>
      <c r="AC22" s="25"/>
      <c r="AD22" s="52"/>
      <c r="AE22" s="99"/>
      <c r="AF22" s="99"/>
      <c r="AG22" s="99"/>
      <c r="AH22" s="105"/>
      <c r="AI22" s="105"/>
    </row>
    <row r="23" spans="1:35" ht="17.25" customHeight="1" x14ac:dyDescent="0.15">
      <c r="A23" s="28">
        <f t="shared" si="15"/>
        <v>46460</v>
      </c>
      <c r="B23" s="109" t="str">
        <f>IF(VLOOKUP(A23,休業日一覧!$1:$1048576,3,FALSE)&gt;="休","休",TEXT(A23,"aaa"))</f>
        <v>日</v>
      </c>
      <c r="C23" s="83"/>
      <c r="D23" s="29" t="s">
        <v>24</v>
      </c>
      <c r="E23" s="83"/>
      <c r="F23" s="83"/>
      <c r="G23" s="84" t="str">
        <f t="shared" si="2"/>
        <v/>
      </c>
      <c r="H23" s="85"/>
      <c r="I23" s="126"/>
      <c r="J23" s="127"/>
      <c r="K23" s="127"/>
      <c r="L23" s="128"/>
      <c r="M23" s="43"/>
      <c r="N23" s="21">
        <f t="shared" si="3"/>
        <v>0</v>
      </c>
      <c r="O23" s="22">
        <f t="shared" si="4"/>
        <v>0</v>
      </c>
      <c r="P23" s="22">
        <f t="shared" si="0"/>
        <v>0</v>
      </c>
      <c r="Q23" s="22">
        <f t="shared" si="1"/>
        <v>0</v>
      </c>
      <c r="R23" s="22">
        <f t="shared" si="5"/>
        <v>0</v>
      </c>
      <c r="S23" s="21">
        <f t="shared" si="6"/>
        <v>0</v>
      </c>
      <c r="T23" s="21">
        <f t="shared" si="7"/>
        <v>0</v>
      </c>
      <c r="U23" s="21">
        <f t="shared" si="8"/>
        <v>0</v>
      </c>
      <c r="V23" s="21">
        <f t="shared" si="9"/>
        <v>0</v>
      </c>
      <c r="W23" s="21">
        <f t="shared" si="10"/>
        <v>0</v>
      </c>
      <c r="X23" s="21">
        <f t="shared" si="11"/>
        <v>0</v>
      </c>
      <c r="Y23" s="23">
        <f t="shared" si="12"/>
        <v>0</v>
      </c>
      <c r="Z23" s="21">
        <f t="shared" si="13"/>
        <v>1</v>
      </c>
      <c r="AA23" s="21">
        <f t="shared" si="14"/>
        <v>0</v>
      </c>
      <c r="AB23" s="24"/>
      <c r="AC23" s="25"/>
      <c r="AD23" s="52"/>
      <c r="AE23" s="106"/>
      <c r="AF23" s="105"/>
      <c r="AG23" s="88"/>
      <c r="AH23" s="105"/>
      <c r="AI23" s="105"/>
    </row>
    <row r="24" spans="1:35" ht="17.25" customHeight="1" x14ac:dyDescent="0.15">
      <c r="A24" s="28">
        <f t="shared" si="15"/>
        <v>46461</v>
      </c>
      <c r="B24" s="109" t="str">
        <f>IF(VLOOKUP(A24,休業日一覧!$1:$1048576,3,FALSE)&gt;="休","休",TEXT(A24,"aaa"))</f>
        <v>月</v>
      </c>
      <c r="C24" s="83"/>
      <c r="D24" s="29" t="s">
        <v>24</v>
      </c>
      <c r="E24" s="83"/>
      <c r="F24" s="83"/>
      <c r="G24" s="84" t="str">
        <f t="shared" si="2"/>
        <v/>
      </c>
      <c r="H24" s="85"/>
      <c r="I24" s="126"/>
      <c r="J24" s="127"/>
      <c r="K24" s="127"/>
      <c r="L24" s="128"/>
      <c r="M24" s="43"/>
      <c r="N24" s="21">
        <f t="shared" si="3"/>
        <v>1</v>
      </c>
      <c r="O24" s="22">
        <f t="shared" si="4"/>
        <v>0</v>
      </c>
      <c r="P24" s="22">
        <f t="shared" si="0"/>
        <v>0</v>
      </c>
      <c r="Q24" s="22">
        <f t="shared" si="1"/>
        <v>0</v>
      </c>
      <c r="R24" s="22">
        <f t="shared" si="5"/>
        <v>0</v>
      </c>
      <c r="S24" s="21">
        <f t="shared" si="6"/>
        <v>0</v>
      </c>
      <c r="T24" s="21">
        <f t="shared" si="7"/>
        <v>0</v>
      </c>
      <c r="U24" s="21">
        <f t="shared" si="8"/>
        <v>0</v>
      </c>
      <c r="V24" s="21">
        <f t="shared" si="9"/>
        <v>0</v>
      </c>
      <c r="W24" s="21">
        <f t="shared" si="10"/>
        <v>0</v>
      </c>
      <c r="X24" s="21">
        <f t="shared" si="11"/>
        <v>0</v>
      </c>
      <c r="Y24" s="23">
        <f t="shared" si="12"/>
        <v>0</v>
      </c>
      <c r="Z24" s="21">
        <f t="shared" si="13"/>
        <v>0</v>
      </c>
      <c r="AA24" s="21">
        <f t="shared" si="14"/>
        <v>1</v>
      </c>
      <c r="AB24" s="24"/>
      <c r="AC24" s="25"/>
      <c r="AD24" s="53"/>
      <c r="AE24" s="106"/>
      <c r="AF24" s="105"/>
      <c r="AG24" s="88"/>
      <c r="AH24" s="105"/>
      <c r="AI24" s="105"/>
    </row>
    <row r="25" spans="1:35" ht="17.25" customHeight="1" x14ac:dyDescent="0.15">
      <c r="A25" s="28">
        <f t="shared" si="15"/>
        <v>46462</v>
      </c>
      <c r="B25" s="109" t="str">
        <f>IF(VLOOKUP(A25,休業日一覧!$1:$1048576,3,FALSE)&gt;="休","休",TEXT(A25,"aaa"))</f>
        <v>火</v>
      </c>
      <c r="C25" s="83"/>
      <c r="D25" s="29" t="s">
        <v>24</v>
      </c>
      <c r="E25" s="83"/>
      <c r="F25" s="83"/>
      <c r="G25" s="84" t="str">
        <f t="shared" si="2"/>
        <v/>
      </c>
      <c r="H25" s="85"/>
      <c r="I25" s="126"/>
      <c r="J25" s="127"/>
      <c r="K25" s="127"/>
      <c r="L25" s="128"/>
      <c r="M25" s="43"/>
      <c r="N25" s="21">
        <f t="shared" si="3"/>
        <v>1</v>
      </c>
      <c r="O25" s="22">
        <f t="shared" si="4"/>
        <v>0</v>
      </c>
      <c r="P25" s="22">
        <f t="shared" si="0"/>
        <v>0</v>
      </c>
      <c r="Q25" s="22">
        <f t="shared" si="1"/>
        <v>0</v>
      </c>
      <c r="R25" s="22">
        <f t="shared" si="5"/>
        <v>0</v>
      </c>
      <c r="S25" s="21">
        <f t="shared" si="6"/>
        <v>0</v>
      </c>
      <c r="T25" s="21">
        <f t="shared" si="7"/>
        <v>0</v>
      </c>
      <c r="U25" s="21">
        <f t="shared" si="8"/>
        <v>0</v>
      </c>
      <c r="V25" s="21">
        <f t="shared" si="9"/>
        <v>0</v>
      </c>
      <c r="W25" s="21">
        <f t="shared" si="10"/>
        <v>0</v>
      </c>
      <c r="X25" s="21">
        <f t="shared" si="11"/>
        <v>0</v>
      </c>
      <c r="Y25" s="23">
        <f t="shared" si="12"/>
        <v>0</v>
      </c>
      <c r="Z25" s="21">
        <f t="shared" si="13"/>
        <v>0</v>
      </c>
      <c r="AA25" s="21">
        <f t="shared" si="14"/>
        <v>1</v>
      </c>
      <c r="AB25" s="24"/>
      <c r="AC25" s="25"/>
      <c r="AD25" s="52"/>
      <c r="AE25" s="106"/>
      <c r="AF25" s="105"/>
      <c r="AG25" s="88"/>
      <c r="AH25" s="105"/>
      <c r="AI25" s="105"/>
    </row>
    <row r="26" spans="1:35" ht="17.25" customHeight="1" x14ac:dyDescent="0.15">
      <c r="A26" s="28">
        <f t="shared" si="15"/>
        <v>46463</v>
      </c>
      <c r="B26" s="109" t="str">
        <f>IF(VLOOKUP(A26,休業日一覧!$1:$1048576,3,FALSE)&gt;="休","休",TEXT(A26,"aaa"))</f>
        <v>水</v>
      </c>
      <c r="C26" s="83"/>
      <c r="D26" s="29" t="s">
        <v>24</v>
      </c>
      <c r="E26" s="83"/>
      <c r="F26" s="83"/>
      <c r="G26" s="84" t="str">
        <f t="shared" si="2"/>
        <v/>
      </c>
      <c r="H26" s="85"/>
      <c r="I26" s="126"/>
      <c r="J26" s="127"/>
      <c r="K26" s="127"/>
      <c r="L26" s="128"/>
      <c r="M26" s="43"/>
      <c r="N26" s="21">
        <f t="shared" si="3"/>
        <v>1</v>
      </c>
      <c r="O26" s="22">
        <f t="shared" si="4"/>
        <v>0</v>
      </c>
      <c r="P26" s="22">
        <f t="shared" si="0"/>
        <v>0</v>
      </c>
      <c r="Q26" s="22">
        <f t="shared" si="1"/>
        <v>0</v>
      </c>
      <c r="R26" s="22">
        <f t="shared" si="5"/>
        <v>0</v>
      </c>
      <c r="S26" s="21">
        <f t="shared" si="6"/>
        <v>0</v>
      </c>
      <c r="T26" s="21">
        <f t="shared" si="7"/>
        <v>0</v>
      </c>
      <c r="U26" s="21">
        <f t="shared" si="8"/>
        <v>0</v>
      </c>
      <c r="V26" s="21">
        <f t="shared" si="9"/>
        <v>0</v>
      </c>
      <c r="W26" s="21">
        <f t="shared" si="10"/>
        <v>0</v>
      </c>
      <c r="X26" s="21">
        <f t="shared" si="11"/>
        <v>0</v>
      </c>
      <c r="Y26" s="23">
        <f t="shared" si="12"/>
        <v>0</v>
      </c>
      <c r="Z26" s="21">
        <f t="shared" si="13"/>
        <v>0</v>
      </c>
      <c r="AA26" s="21">
        <f t="shared" si="14"/>
        <v>1</v>
      </c>
      <c r="AB26" s="24"/>
      <c r="AC26" s="25"/>
      <c r="AD26" s="52"/>
      <c r="AE26" s="106"/>
      <c r="AF26" s="105"/>
      <c r="AG26" s="88"/>
      <c r="AH26" s="105"/>
      <c r="AI26" s="105"/>
    </row>
    <row r="27" spans="1:35" ht="17.25" customHeight="1" x14ac:dyDescent="0.15">
      <c r="A27" s="28">
        <f t="shared" si="15"/>
        <v>46464</v>
      </c>
      <c r="B27" s="109" t="str">
        <f>IF(VLOOKUP(A27,休業日一覧!$1:$1048576,3,FALSE)&gt;="休","休",TEXT(A27,"aaa"))</f>
        <v>木</v>
      </c>
      <c r="C27" s="83"/>
      <c r="D27" s="29" t="s">
        <v>24</v>
      </c>
      <c r="E27" s="83"/>
      <c r="F27" s="83"/>
      <c r="G27" s="84" t="str">
        <f t="shared" si="2"/>
        <v/>
      </c>
      <c r="H27" s="85"/>
      <c r="I27" s="126"/>
      <c r="J27" s="127"/>
      <c r="K27" s="127"/>
      <c r="L27" s="128"/>
      <c r="M27" s="43"/>
      <c r="N27" s="21">
        <f t="shared" si="3"/>
        <v>1</v>
      </c>
      <c r="O27" s="22">
        <f t="shared" si="4"/>
        <v>0</v>
      </c>
      <c r="P27" s="22">
        <f t="shared" si="0"/>
        <v>0</v>
      </c>
      <c r="Q27" s="22">
        <f t="shared" si="1"/>
        <v>0</v>
      </c>
      <c r="R27" s="22">
        <f t="shared" si="5"/>
        <v>0</v>
      </c>
      <c r="S27" s="21">
        <f t="shared" si="6"/>
        <v>0</v>
      </c>
      <c r="T27" s="21">
        <f t="shared" si="7"/>
        <v>0</v>
      </c>
      <c r="U27" s="21">
        <f t="shared" si="8"/>
        <v>0</v>
      </c>
      <c r="V27" s="21">
        <f t="shared" si="9"/>
        <v>0</v>
      </c>
      <c r="W27" s="21">
        <f t="shared" si="10"/>
        <v>0</v>
      </c>
      <c r="X27" s="21">
        <f t="shared" si="11"/>
        <v>0</v>
      </c>
      <c r="Y27" s="23">
        <f t="shared" si="12"/>
        <v>0</v>
      </c>
      <c r="Z27" s="21">
        <f t="shared" si="13"/>
        <v>0</v>
      </c>
      <c r="AA27" s="21">
        <f t="shared" si="14"/>
        <v>1</v>
      </c>
      <c r="AB27" s="24"/>
      <c r="AC27" s="25"/>
      <c r="AD27" s="52"/>
      <c r="AE27" s="106"/>
      <c r="AF27" s="105"/>
      <c r="AG27" s="88"/>
      <c r="AH27" s="105"/>
      <c r="AI27" s="105"/>
    </row>
    <row r="28" spans="1:35" ht="17.25" customHeight="1" x14ac:dyDescent="0.15">
      <c r="A28" s="28">
        <f t="shared" si="15"/>
        <v>46465</v>
      </c>
      <c r="B28" s="109" t="str">
        <f>IF(VLOOKUP(A28,休業日一覧!$1:$1048576,3,FALSE)&gt;="休","休",TEXT(A28,"aaa"))</f>
        <v>金</v>
      </c>
      <c r="C28" s="83"/>
      <c r="D28" s="29" t="s">
        <v>24</v>
      </c>
      <c r="E28" s="83"/>
      <c r="F28" s="83"/>
      <c r="G28" s="84" t="str">
        <f t="shared" si="2"/>
        <v/>
      </c>
      <c r="H28" s="85"/>
      <c r="I28" s="126"/>
      <c r="J28" s="127"/>
      <c r="K28" s="127"/>
      <c r="L28" s="128"/>
      <c r="M28" s="43"/>
      <c r="N28" s="21">
        <f t="shared" si="3"/>
        <v>1</v>
      </c>
      <c r="O28" s="22">
        <f t="shared" si="4"/>
        <v>0</v>
      </c>
      <c r="P28" s="22">
        <f t="shared" si="0"/>
        <v>0</v>
      </c>
      <c r="Q28" s="22">
        <f t="shared" si="1"/>
        <v>0</v>
      </c>
      <c r="R28" s="22">
        <f t="shared" si="5"/>
        <v>0</v>
      </c>
      <c r="S28" s="21">
        <f t="shared" si="6"/>
        <v>0</v>
      </c>
      <c r="T28" s="21">
        <f t="shared" si="7"/>
        <v>0</v>
      </c>
      <c r="U28" s="21">
        <f t="shared" si="8"/>
        <v>0</v>
      </c>
      <c r="V28" s="21">
        <f t="shared" si="9"/>
        <v>0</v>
      </c>
      <c r="W28" s="21">
        <f t="shared" si="10"/>
        <v>0</v>
      </c>
      <c r="X28" s="21">
        <f t="shared" si="11"/>
        <v>0</v>
      </c>
      <c r="Y28" s="23">
        <f t="shared" si="12"/>
        <v>0</v>
      </c>
      <c r="Z28" s="21">
        <f t="shared" si="13"/>
        <v>0</v>
      </c>
      <c r="AA28" s="21">
        <f t="shared" si="14"/>
        <v>1</v>
      </c>
      <c r="AB28" s="24"/>
      <c r="AC28" s="25"/>
      <c r="AD28" s="52"/>
      <c r="AE28" s="106"/>
      <c r="AF28" s="105"/>
      <c r="AG28" s="88"/>
      <c r="AH28" s="105"/>
      <c r="AI28" s="105"/>
    </row>
    <row r="29" spans="1:35" ht="17.25" customHeight="1" x14ac:dyDescent="0.15">
      <c r="A29" s="28">
        <f t="shared" si="15"/>
        <v>46466</v>
      </c>
      <c r="B29" s="109" t="str">
        <f>IF(VLOOKUP(A29,休業日一覧!$1:$1048576,3,FALSE)&gt;="休","休",TEXT(A29,"aaa"))</f>
        <v>土</v>
      </c>
      <c r="C29" s="83"/>
      <c r="D29" s="29" t="s">
        <v>24</v>
      </c>
      <c r="E29" s="83"/>
      <c r="F29" s="83"/>
      <c r="G29" s="84" t="str">
        <f t="shared" si="2"/>
        <v/>
      </c>
      <c r="H29" s="85"/>
      <c r="I29" s="126"/>
      <c r="J29" s="127"/>
      <c r="K29" s="127"/>
      <c r="L29" s="128"/>
      <c r="M29" s="43"/>
      <c r="N29" s="21">
        <f t="shared" si="3"/>
        <v>0</v>
      </c>
      <c r="O29" s="22">
        <f t="shared" si="4"/>
        <v>0</v>
      </c>
      <c r="P29" s="22">
        <f t="shared" si="0"/>
        <v>0</v>
      </c>
      <c r="Q29" s="22">
        <f t="shared" si="1"/>
        <v>0</v>
      </c>
      <c r="R29" s="22">
        <f t="shared" si="5"/>
        <v>0</v>
      </c>
      <c r="S29" s="21">
        <f t="shared" si="6"/>
        <v>0</v>
      </c>
      <c r="T29" s="21">
        <f t="shared" si="7"/>
        <v>0</v>
      </c>
      <c r="U29" s="21">
        <f t="shared" si="8"/>
        <v>0</v>
      </c>
      <c r="V29" s="21">
        <f t="shared" si="9"/>
        <v>0</v>
      </c>
      <c r="W29" s="21">
        <f t="shared" si="10"/>
        <v>0</v>
      </c>
      <c r="X29" s="21">
        <f t="shared" si="11"/>
        <v>0</v>
      </c>
      <c r="Y29" s="23">
        <f t="shared" si="12"/>
        <v>0</v>
      </c>
      <c r="Z29" s="21">
        <f t="shared" si="13"/>
        <v>1</v>
      </c>
      <c r="AA29" s="21">
        <f t="shared" si="14"/>
        <v>0</v>
      </c>
      <c r="AB29" s="24"/>
      <c r="AC29" s="25"/>
      <c r="AD29" s="52"/>
      <c r="AE29" s="106"/>
      <c r="AF29" s="105"/>
      <c r="AG29" s="88"/>
      <c r="AH29" s="105"/>
      <c r="AI29" s="105"/>
    </row>
    <row r="30" spans="1:35" ht="17.25" customHeight="1" x14ac:dyDescent="0.15">
      <c r="A30" s="28">
        <f t="shared" si="15"/>
        <v>46467</v>
      </c>
      <c r="B30" s="109" t="str">
        <f>IF(VLOOKUP(A30,休業日一覧!$1:$1048576,3,FALSE)&gt;="休","休",TEXT(A30,"aaa"))</f>
        <v>日</v>
      </c>
      <c r="C30" s="83"/>
      <c r="D30" s="29" t="s">
        <v>24</v>
      </c>
      <c r="E30" s="83"/>
      <c r="F30" s="83"/>
      <c r="G30" s="84" t="str">
        <f t="shared" si="2"/>
        <v/>
      </c>
      <c r="H30" s="85"/>
      <c r="I30" s="129"/>
      <c r="J30" s="130"/>
      <c r="K30" s="130"/>
      <c r="L30" s="131"/>
      <c r="M30" s="43"/>
      <c r="N30" s="21">
        <f t="shared" si="3"/>
        <v>0</v>
      </c>
      <c r="O30" s="22">
        <f t="shared" si="4"/>
        <v>0</v>
      </c>
      <c r="P30" s="22">
        <f t="shared" si="0"/>
        <v>0</v>
      </c>
      <c r="Q30" s="22">
        <f t="shared" si="1"/>
        <v>0</v>
      </c>
      <c r="R30" s="22">
        <f t="shared" si="5"/>
        <v>0</v>
      </c>
      <c r="S30" s="21">
        <f t="shared" si="6"/>
        <v>0</v>
      </c>
      <c r="T30" s="21">
        <f t="shared" si="7"/>
        <v>0</v>
      </c>
      <c r="U30" s="21">
        <f t="shared" si="8"/>
        <v>0</v>
      </c>
      <c r="V30" s="21">
        <f t="shared" si="9"/>
        <v>0</v>
      </c>
      <c r="W30" s="21">
        <f t="shared" si="10"/>
        <v>0</v>
      </c>
      <c r="X30" s="21">
        <f t="shared" si="11"/>
        <v>0</v>
      </c>
      <c r="Y30" s="23">
        <f t="shared" si="12"/>
        <v>0</v>
      </c>
      <c r="Z30" s="21">
        <f t="shared" si="13"/>
        <v>1</v>
      </c>
      <c r="AA30" s="21">
        <f t="shared" si="14"/>
        <v>0</v>
      </c>
      <c r="AB30" s="24"/>
      <c r="AC30" s="25"/>
      <c r="AD30" s="52"/>
      <c r="AE30" s="106"/>
      <c r="AF30" s="105"/>
      <c r="AG30" s="88"/>
      <c r="AH30" s="105"/>
      <c r="AI30" s="105"/>
    </row>
    <row r="31" spans="1:35" ht="17.25" customHeight="1" x14ac:dyDescent="0.15">
      <c r="A31" s="28">
        <f t="shared" si="15"/>
        <v>46468</v>
      </c>
      <c r="B31" s="109" t="str">
        <f>IF(VLOOKUP(A31,休業日一覧!$1:$1048576,3,FALSE)&gt;="休","休",TEXT(A31,"aaa"))</f>
        <v>休</v>
      </c>
      <c r="C31" s="83"/>
      <c r="D31" s="29" t="s">
        <v>24</v>
      </c>
      <c r="E31" s="83"/>
      <c r="F31" s="83"/>
      <c r="G31" s="84" t="str">
        <f t="shared" si="2"/>
        <v/>
      </c>
      <c r="H31" s="85"/>
      <c r="I31" s="132"/>
      <c r="J31" s="133"/>
      <c r="K31" s="133"/>
      <c r="L31" s="134"/>
      <c r="M31" s="43"/>
      <c r="N31" s="21">
        <f t="shared" si="3"/>
        <v>0</v>
      </c>
      <c r="O31" s="22">
        <f t="shared" si="4"/>
        <v>0</v>
      </c>
      <c r="P31" s="22">
        <f t="shared" si="0"/>
        <v>0</v>
      </c>
      <c r="Q31" s="22">
        <f t="shared" si="1"/>
        <v>0</v>
      </c>
      <c r="R31" s="22">
        <f t="shared" si="5"/>
        <v>0</v>
      </c>
      <c r="S31" s="21">
        <f t="shared" si="6"/>
        <v>0</v>
      </c>
      <c r="T31" s="21">
        <f t="shared" si="7"/>
        <v>0</v>
      </c>
      <c r="U31" s="21">
        <f t="shared" si="8"/>
        <v>0</v>
      </c>
      <c r="V31" s="21">
        <f t="shared" si="9"/>
        <v>0</v>
      </c>
      <c r="W31" s="21">
        <f t="shared" si="10"/>
        <v>0</v>
      </c>
      <c r="X31" s="21">
        <f t="shared" si="11"/>
        <v>0</v>
      </c>
      <c r="Y31" s="23">
        <f t="shared" si="12"/>
        <v>0</v>
      </c>
      <c r="Z31" s="21">
        <f t="shared" si="13"/>
        <v>1</v>
      </c>
      <c r="AA31" s="21">
        <f t="shared" si="14"/>
        <v>0</v>
      </c>
      <c r="AB31" s="24"/>
      <c r="AC31" s="25"/>
      <c r="AD31" s="52"/>
      <c r="AE31" s="106"/>
      <c r="AF31" s="105"/>
      <c r="AG31" s="88"/>
      <c r="AH31" s="105"/>
      <c r="AI31" s="105"/>
    </row>
    <row r="32" spans="1:35" ht="17.25" customHeight="1" x14ac:dyDescent="0.15">
      <c r="A32" s="28">
        <f t="shared" si="15"/>
        <v>46469</v>
      </c>
      <c r="B32" s="109" t="str">
        <f>IF(VLOOKUP(A32,休業日一覧!$1:$1048576,3,FALSE)&gt;="休","休",TEXT(A32,"aaa"))</f>
        <v>火</v>
      </c>
      <c r="C32" s="83"/>
      <c r="D32" s="29" t="s">
        <v>24</v>
      </c>
      <c r="E32" s="83"/>
      <c r="F32" s="83"/>
      <c r="G32" s="84" t="str">
        <f t="shared" si="2"/>
        <v/>
      </c>
      <c r="H32" s="85"/>
      <c r="I32" s="132"/>
      <c r="J32" s="133"/>
      <c r="K32" s="133"/>
      <c r="L32" s="134"/>
      <c r="M32" s="43"/>
      <c r="N32" s="21">
        <f t="shared" si="3"/>
        <v>1</v>
      </c>
      <c r="O32" s="22">
        <f t="shared" si="4"/>
        <v>0</v>
      </c>
      <c r="P32" s="22">
        <f t="shared" si="0"/>
        <v>0</v>
      </c>
      <c r="Q32" s="22">
        <f t="shared" si="1"/>
        <v>0</v>
      </c>
      <c r="R32" s="22">
        <f t="shared" si="5"/>
        <v>0</v>
      </c>
      <c r="S32" s="21">
        <f t="shared" si="6"/>
        <v>0</v>
      </c>
      <c r="T32" s="21">
        <f t="shared" si="7"/>
        <v>0</v>
      </c>
      <c r="U32" s="21">
        <f t="shared" si="8"/>
        <v>0</v>
      </c>
      <c r="V32" s="21">
        <f t="shared" si="9"/>
        <v>0</v>
      </c>
      <c r="W32" s="21">
        <f t="shared" si="10"/>
        <v>0</v>
      </c>
      <c r="X32" s="21">
        <f t="shared" si="11"/>
        <v>0</v>
      </c>
      <c r="Y32" s="23">
        <f t="shared" si="12"/>
        <v>0</v>
      </c>
      <c r="Z32" s="21">
        <f t="shared" si="13"/>
        <v>0</v>
      </c>
      <c r="AA32" s="21">
        <f t="shared" si="14"/>
        <v>1</v>
      </c>
      <c r="AB32" s="24"/>
      <c r="AC32" s="25"/>
      <c r="AD32" s="52"/>
      <c r="AE32" s="106"/>
      <c r="AF32" s="105"/>
      <c r="AG32" s="88"/>
      <c r="AH32" s="105"/>
      <c r="AI32" s="105"/>
    </row>
    <row r="33" spans="1:35" ht="17.25" customHeight="1" x14ac:dyDescent="0.15">
      <c r="A33" s="28">
        <f t="shared" si="15"/>
        <v>46470</v>
      </c>
      <c r="B33" s="109" t="str">
        <f>IF(VLOOKUP(A33,休業日一覧!$1:$1048576,3,FALSE)&gt;="休","休",TEXT(A33,"aaa"))</f>
        <v>水</v>
      </c>
      <c r="C33" s="83"/>
      <c r="D33" s="29" t="s">
        <v>24</v>
      </c>
      <c r="E33" s="83"/>
      <c r="F33" s="83"/>
      <c r="G33" s="84" t="str">
        <f t="shared" si="2"/>
        <v/>
      </c>
      <c r="H33" s="85"/>
      <c r="I33" s="132"/>
      <c r="J33" s="133"/>
      <c r="K33" s="133"/>
      <c r="L33" s="134"/>
      <c r="M33" s="43"/>
      <c r="N33" s="21">
        <f t="shared" si="3"/>
        <v>1</v>
      </c>
      <c r="O33" s="22">
        <f t="shared" si="4"/>
        <v>0</v>
      </c>
      <c r="P33" s="22">
        <f t="shared" si="0"/>
        <v>0</v>
      </c>
      <c r="Q33" s="22">
        <f t="shared" si="1"/>
        <v>0</v>
      </c>
      <c r="R33" s="22">
        <f t="shared" si="5"/>
        <v>0</v>
      </c>
      <c r="S33" s="21">
        <f t="shared" si="6"/>
        <v>0</v>
      </c>
      <c r="T33" s="21">
        <f t="shared" si="7"/>
        <v>0</v>
      </c>
      <c r="U33" s="21">
        <f t="shared" si="8"/>
        <v>0</v>
      </c>
      <c r="V33" s="21">
        <f t="shared" si="9"/>
        <v>0</v>
      </c>
      <c r="W33" s="21">
        <f t="shared" si="10"/>
        <v>0</v>
      </c>
      <c r="X33" s="21">
        <f t="shared" si="11"/>
        <v>0</v>
      </c>
      <c r="Y33" s="23">
        <f t="shared" si="12"/>
        <v>0</v>
      </c>
      <c r="Z33" s="21">
        <f t="shared" si="13"/>
        <v>0</v>
      </c>
      <c r="AA33" s="21">
        <f t="shared" si="14"/>
        <v>1</v>
      </c>
      <c r="AB33" s="24"/>
      <c r="AC33" s="25"/>
      <c r="AD33" s="52"/>
      <c r="AE33" s="106"/>
      <c r="AF33" s="105"/>
      <c r="AG33" s="88"/>
      <c r="AH33" s="105"/>
      <c r="AI33" s="105"/>
    </row>
    <row r="34" spans="1:35" ht="17.25" customHeight="1" x14ac:dyDescent="0.15">
      <c r="A34" s="28">
        <f t="shared" si="15"/>
        <v>46471</v>
      </c>
      <c r="B34" s="109" t="str">
        <f>IF(VLOOKUP(A34,休業日一覧!$1:$1048576,3,FALSE)&gt;="休","休",TEXT(A34,"aaa"))</f>
        <v>木</v>
      </c>
      <c r="C34" s="83"/>
      <c r="D34" s="29" t="s">
        <v>24</v>
      </c>
      <c r="E34" s="83"/>
      <c r="F34" s="83"/>
      <c r="G34" s="84" t="str">
        <f t="shared" si="2"/>
        <v/>
      </c>
      <c r="H34" s="85"/>
      <c r="I34" s="132"/>
      <c r="J34" s="133"/>
      <c r="K34" s="133"/>
      <c r="L34" s="134"/>
      <c r="M34" s="43"/>
      <c r="N34" s="21">
        <f t="shared" si="3"/>
        <v>1</v>
      </c>
      <c r="O34" s="22">
        <f t="shared" si="4"/>
        <v>0</v>
      </c>
      <c r="P34" s="22">
        <f t="shared" si="0"/>
        <v>0</v>
      </c>
      <c r="Q34" s="22">
        <f t="shared" si="1"/>
        <v>0</v>
      </c>
      <c r="R34" s="22">
        <f t="shared" si="5"/>
        <v>0</v>
      </c>
      <c r="S34" s="21">
        <f t="shared" si="6"/>
        <v>0</v>
      </c>
      <c r="T34" s="21">
        <f t="shared" si="7"/>
        <v>0</v>
      </c>
      <c r="U34" s="21">
        <f t="shared" si="8"/>
        <v>0</v>
      </c>
      <c r="V34" s="21">
        <f t="shared" si="9"/>
        <v>0</v>
      </c>
      <c r="W34" s="21">
        <f t="shared" si="10"/>
        <v>0</v>
      </c>
      <c r="X34" s="21">
        <f t="shared" si="11"/>
        <v>0</v>
      </c>
      <c r="Y34" s="23">
        <f t="shared" si="12"/>
        <v>0</v>
      </c>
      <c r="Z34" s="21">
        <f t="shared" si="13"/>
        <v>0</v>
      </c>
      <c r="AA34" s="21">
        <f t="shared" si="14"/>
        <v>1</v>
      </c>
      <c r="AB34" s="24"/>
      <c r="AC34" s="25"/>
      <c r="AD34" s="52"/>
      <c r="AE34" s="106"/>
      <c r="AF34" s="105"/>
      <c r="AG34" s="88"/>
      <c r="AH34" s="105"/>
      <c r="AI34" s="105"/>
    </row>
    <row r="35" spans="1:35" ht="17.25" customHeight="1" x14ac:dyDescent="0.15">
      <c r="A35" s="28">
        <f t="shared" si="15"/>
        <v>46472</v>
      </c>
      <c r="B35" s="109" t="str">
        <f>IF(VLOOKUP(A35,休業日一覧!$1:$1048576,3,FALSE)&gt;="休","休",TEXT(A35,"aaa"))</f>
        <v>金</v>
      </c>
      <c r="C35" s="83"/>
      <c r="D35" s="29" t="s">
        <v>24</v>
      </c>
      <c r="E35" s="83"/>
      <c r="F35" s="83"/>
      <c r="G35" s="84" t="str">
        <f t="shared" si="2"/>
        <v/>
      </c>
      <c r="H35" s="85"/>
      <c r="I35" s="132"/>
      <c r="J35" s="133"/>
      <c r="K35" s="133"/>
      <c r="L35" s="134"/>
      <c r="M35" s="43"/>
      <c r="N35" s="21">
        <f t="shared" si="3"/>
        <v>1</v>
      </c>
      <c r="O35" s="22">
        <f t="shared" si="4"/>
        <v>0</v>
      </c>
      <c r="P35" s="22">
        <f t="shared" si="0"/>
        <v>0</v>
      </c>
      <c r="Q35" s="22">
        <f t="shared" si="1"/>
        <v>0</v>
      </c>
      <c r="R35" s="22">
        <f t="shared" si="5"/>
        <v>0</v>
      </c>
      <c r="S35" s="21">
        <f t="shared" si="6"/>
        <v>0</v>
      </c>
      <c r="T35" s="21">
        <f t="shared" si="7"/>
        <v>0</v>
      </c>
      <c r="U35" s="21">
        <f t="shared" si="8"/>
        <v>0</v>
      </c>
      <c r="V35" s="21">
        <f t="shared" si="9"/>
        <v>0</v>
      </c>
      <c r="W35" s="21">
        <f t="shared" si="10"/>
        <v>0</v>
      </c>
      <c r="X35" s="21">
        <f t="shared" si="11"/>
        <v>0</v>
      </c>
      <c r="Y35" s="23">
        <f t="shared" si="12"/>
        <v>0</v>
      </c>
      <c r="Z35" s="21">
        <f t="shared" si="13"/>
        <v>0</v>
      </c>
      <c r="AA35" s="21">
        <f t="shared" si="14"/>
        <v>1</v>
      </c>
      <c r="AB35" s="24"/>
      <c r="AC35" s="25"/>
      <c r="AD35" s="52"/>
      <c r="AE35" s="106"/>
      <c r="AF35" s="105"/>
      <c r="AG35" s="88"/>
      <c r="AH35" s="105"/>
      <c r="AI35" s="105"/>
    </row>
    <row r="36" spans="1:35" ht="17.25" customHeight="1" x14ac:dyDescent="0.15">
      <c r="A36" s="28">
        <f t="shared" si="15"/>
        <v>46473</v>
      </c>
      <c r="B36" s="109" t="str">
        <f>IF(VLOOKUP(A36,休業日一覧!$1:$1048576,3,FALSE)&gt;="休","休",TEXT(A36,"aaa"))</f>
        <v>土</v>
      </c>
      <c r="C36" s="83"/>
      <c r="D36" s="29" t="s">
        <v>24</v>
      </c>
      <c r="E36" s="83"/>
      <c r="F36" s="83"/>
      <c r="G36" s="84" t="str">
        <f t="shared" si="2"/>
        <v/>
      </c>
      <c r="H36" s="85"/>
      <c r="I36" s="132"/>
      <c r="J36" s="133"/>
      <c r="K36" s="133"/>
      <c r="L36" s="134"/>
      <c r="M36" s="43"/>
      <c r="N36" s="21">
        <f t="shared" si="3"/>
        <v>0</v>
      </c>
      <c r="O36" s="22">
        <f t="shared" si="4"/>
        <v>0</v>
      </c>
      <c r="P36" s="22">
        <f t="shared" si="0"/>
        <v>0</v>
      </c>
      <c r="Q36" s="22">
        <f t="shared" si="1"/>
        <v>0</v>
      </c>
      <c r="R36" s="22">
        <f t="shared" si="5"/>
        <v>0</v>
      </c>
      <c r="S36" s="21">
        <f t="shared" si="6"/>
        <v>0</v>
      </c>
      <c r="T36" s="21">
        <f t="shared" si="7"/>
        <v>0</v>
      </c>
      <c r="U36" s="21">
        <f t="shared" si="8"/>
        <v>0</v>
      </c>
      <c r="V36" s="21">
        <f t="shared" si="9"/>
        <v>0</v>
      </c>
      <c r="W36" s="21">
        <f t="shared" si="10"/>
        <v>0</v>
      </c>
      <c r="X36" s="21">
        <f t="shared" si="11"/>
        <v>0</v>
      </c>
      <c r="Y36" s="23">
        <f t="shared" si="12"/>
        <v>0</v>
      </c>
      <c r="Z36" s="21">
        <f t="shared" si="13"/>
        <v>1</v>
      </c>
      <c r="AA36" s="21">
        <f t="shared" si="14"/>
        <v>0</v>
      </c>
      <c r="AB36" s="24"/>
      <c r="AC36" s="25"/>
      <c r="AD36" s="52"/>
      <c r="AE36" s="106"/>
      <c r="AF36" s="105"/>
      <c r="AG36" s="88"/>
      <c r="AH36" s="105"/>
      <c r="AI36" s="105"/>
    </row>
    <row r="37" spans="1:35" ht="17.25" customHeight="1" x14ac:dyDescent="0.15">
      <c r="A37" s="28">
        <f t="shared" si="15"/>
        <v>46474</v>
      </c>
      <c r="B37" s="109" t="str">
        <f>IF(VLOOKUP(A37,休業日一覧!$1:$1048576,3,FALSE)&gt;="休","休",TEXT(A37,"aaa"))</f>
        <v>日</v>
      </c>
      <c r="C37" s="83"/>
      <c r="D37" s="29" t="s">
        <v>24</v>
      </c>
      <c r="E37" s="83"/>
      <c r="F37" s="83"/>
      <c r="G37" s="84" t="str">
        <f t="shared" si="2"/>
        <v/>
      </c>
      <c r="H37" s="85"/>
      <c r="I37" s="132"/>
      <c r="J37" s="133"/>
      <c r="K37" s="133"/>
      <c r="L37" s="134"/>
      <c r="M37" s="43"/>
      <c r="N37" s="21">
        <f t="shared" si="3"/>
        <v>0</v>
      </c>
      <c r="O37" s="22">
        <f t="shared" si="4"/>
        <v>0</v>
      </c>
      <c r="P37" s="22">
        <f t="shared" si="0"/>
        <v>0</v>
      </c>
      <c r="Q37" s="22">
        <f t="shared" si="1"/>
        <v>0</v>
      </c>
      <c r="R37" s="22">
        <f t="shared" si="5"/>
        <v>0</v>
      </c>
      <c r="S37" s="21">
        <f t="shared" si="6"/>
        <v>0</v>
      </c>
      <c r="T37" s="21">
        <f t="shared" si="7"/>
        <v>0</v>
      </c>
      <c r="U37" s="21">
        <f t="shared" si="8"/>
        <v>0</v>
      </c>
      <c r="V37" s="21">
        <f t="shared" si="9"/>
        <v>0</v>
      </c>
      <c r="W37" s="21">
        <f t="shared" si="10"/>
        <v>0</v>
      </c>
      <c r="X37" s="21">
        <f t="shared" si="11"/>
        <v>0</v>
      </c>
      <c r="Y37" s="23">
        <f t="shared" si="12"/>
        <v>0</v>
      </c>
      <c r="Z37" s="21">
        <f t="shared" si="13"/>
        <v>1</v>
      </c>
      <c r="AA37" s="21">
        <f t="shared" si="14"/>
        <v>0</v>
      </c>
      <c r="AB37" s="24"/>
      <c r="AC37" s="25"/>
      <c r="AD37" s="52"/>
      <c r="AE37" s="106"/>
      <c r="AF37" s="105"/>
      <c r="AG37" s="88"/>
      <c r="AH37" s="105"/>
      <c r="AI37" s="105"/>
    </row>
    <row r="38" spans="1:35" ht="17.25" customHeight="1" x14ac:dyDescent="0.15">
      <c r="A38" s="28">
        <f>IF(MONTH(A37)=MONTH(A37+1),A37+1,"")</f>
        <v>46475</v>
      </c>
      <c r="B38" s="109" t="str">
        <f>IF(VLOOKUP(A38,休業日一覧!$1:$1048576,3,FALSE)&gt;="休","休",TEXT(A38,"aaa"))</f>
        <v>月</v>
      </c>
      <c r="C38" s="83"/>
      <c r="D38" s="29" t="s">
        <v>24</v>
      </c>
      <c r="E38" s="83"/>
      <c r="F38" s="83"/>
      <c r="G38" s="84" t="str">
        <f t="shared" si="2"/>
        <v/>
      </c>
      <c r="H38" s="85"/>
      <c r="I38" s="132"/>
      <c r="J38" s="133"/>
      <c r="K38" s="133"/>
      <c r="L38" s="134"/>
      <c r="M38" s="43"/>
      <c r="N38" s="21">
        <f t="shared" si="3"/>
        <v>1</v>
      </c>
      <c r="O38" s="22">
        <f t="shared" si="4"/>
        <v>0</v>
      </c>
      <c r="P38" s="22">
        <f t="shared" si="0"/>
        <v>0</v>
      </c>
      <c r="Q38" s="22">
        <f t="shared" si="1"/>
        <v>0</v>
      </c>
      <c r="R38" s="22">
        <f t="shared" si="5"/>
        <v>0</v>
      </c>
      <c r="S38" s="21">
        <f t="shared" si="6"/>
        <v>0</v>
      </c>
      <c r="T38" s="21">
        <f t="shared" si="7"/>
        <v>0</v>
      </c>
      <c r="U38" s="21">
        <f t="shared" si="8"/>
        <v>0</v>
      </c>
      <c r="V38" s="21">
        <f t="shared" si="9"/>
        <v>0</v>
      </c>
      <c r="W38" s="21">
        <f t="shared" si="10"/>
        <v>0</v>
      </c>
      <c r="X38" s="21">
        <f t="shared" si="11"/>
        <v>0</v>
      </c>
      <c r="Y38" s="23">
        <f t="shared" si="12"/>
        <v>0</v>
      </c>
      <c r="Z38" s="21">
        <f t="shared" si="13"/>
        <v>0</v>
      </c>
      <c r="AA38" s="21">
        <f t="shared" si="14"/>
        <v>1</v>
      </c>
      <c r="AB38" s="24"/>
      <c r="AC38" s="25"/>
      <c r="AD38" s="52"/>
      <c r="AE38" s="106"/>
      <c r="AF38" s="105"/>
      <c r="AG38" s="88"/>
      <c r="AH38" s="105"/>
      <c r="AI38" s="105"/>
    </row>
    <row r="39" spans="1:35" ht="17.25" customHeight="1" x14ac:dyDescent="0.15">
      <c r="A39" s="28">
        <f>IF(MONTH(A37)=MONTH(A37+2),A37+2,"")</f>
        <v>46476</v>
      </c>
      <c r="B39" s="109" t="str">
        <f>IF(VLOOKUP(A39,休業日一覧!$1:$1048576,3,FALSE)&gt;="休","休",TEXT(A39,"aaa"))</f>
        <v>火</v>
      </c>
      <c r="C39" s="83"/>
      <c r="D39" s="29" t="s">
        <v>24</v>
      </c>
      <c r="E39" s="83"/>
      <c r="F39" s="83"/>
      <c r="G39" s="84" t="str">
        <f t="shared" si="2"/>
        <v/>
      </c>
      <c r="H39" s="85"/>
      <c r="I39" s="132"/>
      <c r="J39" s="133"/>
      <c r="K39" s="133"/>
      <c r="L39" s="134"/>
      <c r="M39" s="43"/>
      <c r="N39" s="21">
        <f t="shared" si="3"/>
        <v>1</v>
      </c>
      <c r="O39" s="22">
        <f t="shared" si="4"/>
        <v>0</v>
      </c>
      <c r="P39" s="22">
        <f t="shared" si="0"/>
        <v>0</v>
      </c>
      <c r="Q39" s="22">
        <f t="shared" si="1"/>
        <v>0</v>
      </c>
      <c r="R39" s="22">
        <f t="shared" si="5"/>
        <v>0</v>
      </c>
      <c r="S39" s="21">
        <f t="shared" si="6"/>
        <v>0</v>
      </c>
      <c r="T39" s="21">
        <f t="shared" si="7"/>
        <v>0</v>
      </c>
      <c r="U39" s="21">
        <f t="shared" si="8"/>
        <v>0</v>
      </c>
      <c r="V39" s="21">
        <f t="shared" si="9"/>
        <v>0</v>
      </c>
      <c r="W39" s="21">
        <f t="shared" si="10"/>
        <v>0</v>
      </c>
      <c r="X39" s="21">
        <f t="shared" si="11"/>
        <v>0</v>
      </c>
      <c r="Y39" s="23">
        <f t="shared" si="12"/>
        <v>0</v>
      </c>
      <c r="Z39" s="21">
        <f t="shared" si="13"/>
        <v>0</v>
      </c>
      <c r="AA39" s="21">
        <f t="shared" si="14"/>
        <v>1</v>
      </c>
      <c r="AB39" s="24"/>
      <c r="AC39" s="25"/>
      <c r="AD39" s="52"/>
      <c r="AE39" s="106"/>
      <c r="AF39" s="105"/>
      <c r="AG39" s="88"/>
      <c r="AH39" s="105"/>
      <c r="AI39" s="105"/>
    </row>
    <row r="40" spans="1:35" ht="17.25" customHeight="1" x14ac:dyDescent="0.15">
      <c r="A40" s="28">
        <f>IF(MONTH(A37)=MONTH(A37+3),A37+3,"")</f>
        <v>46477</v>
      </c>
      <c r="B40" s="109" t="str">
        <f>IF(VLOOKUP(A40,休業日一覧!$1:$1048576,3,FALSE)&gt;="休","休",TEXT(A40,"aaa"))</f>
        <v>水</v>
      </c>
      <c r="C40" s="83"/>
      <c r="D40" s="29" t="s">
        <v>24</v>
      </c>
      <c r="E40" s="83"/>
      <c r="F40" s="83"/>
      <c r="G40" s="84" t="str">
        <f t="shared" si="2"/>
        <v/>
      </c>
      <c r="H40" s="85"/>
      <c r="I40" s="132"/>
      <c r="J40" s="133"/>
      <c r="K40" s="133"/>
      <c r="L40" s="134"/>
      <c r="M40" s="43"/>
      <c r="N40" s="21">
        <f>IF((OR(B40="土",B40="日",B40="祝",B40="休",B40="")),0,1)</f>
        <v>1</v>
      </c>
      <c r="O40" s="22">
        <f t="shared" si="4"/>
        <v>0</v>
      </c>
      <c r="P40" s="22">
        <f t="shared" si="0"/>
        <v>0</v>
      </c>
      <c r="Q40" s="22">
        <f t="shared" si="1"/>
        <v>0</v>
      </c>
      <c r="R40" s="22">
        <f t="shared" si="5"/>
        <v>0</v>
      </c>
      <c r="S40" s="21">
        <f t="shared" si="6"/>
        <v>0</v>
      </c>
      <c r="T40" s="21">
        <f t="shared" si="7"/>
        <v>0</v>
      </c>
      <c r="U40" s="21">
        <f t="shared" si="8"/>
        <v>0</v>
      </c>
      <c r="V40" s="21">
        <f t="shared" si="9"/>
        <v>0</v>
      </c>
      <c r="W40" s="21">
        <f t="shared" si="10"/>
        <v>0</v>
      </c>
      <c r="X40" s="21">
        <f t="shared" si="11"/>
        <v>0</v>
      </c>
      <c r="Y40" s="23">
        <f t="shared" si="12"/>
        <v>0</v>
      </c>
      <c r="Z40" s="21">
        <f t="shared" si="13"/>
        <v>0</v>
      </c>
      <c r="AA40" s="21">
        <f>IF(COUNTIFS(N40,1,O40,0)+COUNTIF(S40,1)+COUNTIF(T40,1)+COUNTIF(U40,1)+COUNTIF(V40,1)+COUNTIF(W40,1)+COUNTIF(X40,1),1,0)</f>
        <v>1</v>
      </c>
      <c r="AB40" s="24" t="e">
        <f>IF(MONTH(A61)=MONTH(A61+3),IF(C67="","",C68-C67-O67),"")</f>
        <v>#VALUE!</v>
      </c>
      <c r="AC40" s="25"/>
      <c r="AD40" s="52"/>
      <c r="AE40" s="106"/>
      <c r="AF40" s="105"/>
      <c r="AG40" s="88"/>
      <c r="AH40" s="105"/>
      <c r="AI40" s="105"/>
    </row>
    <row r="41" spans="1:35" ht="17.25" customHeight="1" x14ac:dyDescent="0.15">
      <c r="A41" s="141" t="s">
        <v>30</v>
      </c>
      <c r="B41" s="142"/>
      <c r="C41" s="142"/>
      <c r="D41" s="142"/>
      <c r="E41" s="142"/>
      <c r="F41" s="142"/>
      <c r="G41" s="35">
        <f>SUM(G10:G40)</f>
        <v>0</v>
      </c>
      <c r="H41" s="36"/>
      <c r="I41" s="132"/>
      <c r="J41" s="133"/>
      <c r="K41" s="133"/>
      <c r="L41" s="134"/>
      <c r="M41" s="43"/>
      <c r="N41" s="21">
        <f>SUM(N10:N40)</f>
        <v>22</v>
      </c>
      <c r="O41" s="22">
        <f>SUM(O10:O40)</f>
        <v>0</v>
      </c>
      <c r="P41" s="22">
        <f>SUM(P10:P40)</f>
        <v>0</v>
      </c>
      <c r="Q41" s="22">
        <f>SUM(Q10:Q40)</f>
        <v>0</v>
      </c>
      <c r="R41" s="22">
        <f>SUM(R10:R40)</f>
        <v>0</v>
      </c>
      <c r="S41" s="21">
        <f t="shared" ref="S41:AA41" si="16">SUM(S10:S40)</f>
        <v>0</v>
      </c>
      <c r="T41" s="21">
        <f t="shared" si="16"/>
        <v>0</v>
      </c>
      <c r="U41" s="21">
        <f t="shared" si="16"/>
        <v>0</v>
      </c>
      <c r="V41" s="21">
        <f>SUM(V10:V40)</f>
        <v>0</v>
      </c>
      <c r="W41" s="21">
        <f t="shared" si="16"/>
        <v>0</v>
      </c>
      <c r="X41" s="21">
        <f t="shared" si="16"/>
        <v>0</v>
      </c>
      <c r="Y41" s="21">
        <f t="shared" si="16"/>
        <v>0</v>
      </c>
      <c r="Z41" s="21">
        <f t="shared" si="16"/>
        <v>9</v>
      </c>
      <c r="AA41" s="21">
        <f t="shared" si="16"/>
        <v>22</v>
      </c>
      <c r="AB41" s="24"/>
      <c r="AC41" s="25"/>
      <c r="AD41" s="52"/>
      <c r="AE41" s="106"/>
      <c r="AF41" s="105"/>
      <c r="AG41" s="88"/>
      <c r="AH41" s="105"/>
      <c r="AI41" s="105"/>
    </row>
    <row r="42" spans="1:35" ht="17.25" customHeight="1" x14ac:dyDescent="0.15">
      <c r="A42" s="141" t="s">
        <v>31</v>
      </c>
      <c r="B42" s="142"/>
      <c r="C42" s="142"/>
      <c r="D42" s="142"/>
      <c r="E42" s="142"/>
      <c r="F42" s="142"/>
      <c r="G42" s="35">
        <f>IF(SUM(G10:G40)-(F53*7.75/24)&gt;0,SUM(G10:G40)-(F53*7.75/24),0)</f>
        <v>0</v>
      </c>
      <c r="H42" s="36"/>
      <c r="I42" s="135"/>
      <c r="J42" s="136"/>
      <c r="K42" s="136"/>
      <c r="L42" s="137"/>
      <c r="M42" s="43"/>
      <c r="N42" s="21">
        <f>N41-O41+S41+T41+U41+V41+W41+X41</f>
        <v>22</v>
      </c>
      <c r="O42" s="22"/>
      <c r="P42" s="22"/>
      <c r="Q42" s="22"/>
      <c r="R42" s="22"/>
      <c r="S42" s="21"/>
      <c r="T42" s="21"/>
      <c r="U42" s="21"/>
      <c r="V42" s="21"/>
      <c r="W42" s="21"/>
      <c r="X42" s="21"/>
      <c r="Y42" s="23"/>
      <c r="Z42" s="21"/>
      <c r="AA42" s="37"/>
      <c r="AB42" s="24"/>
      <c r="AC42" s="25"/>
      <c r="AD42" s="52"/>
      <c r="AE42" s="105"/>
      <c r="AF42" s="105"/>
      <c r="AG42" s="88"/>
      <c r="AH42" s="105"/>
      <c r="AI42" s="105"/>
    </row>
    <row r="43" spans="1:35" ht="25.5" customHeight="1" x14ac:dyDescent="0.15">
      <c r="A43" s="138" t="s">
        <v>42</v>
      </c>
      <c r="B43" s="139"/>
      <c r="C43" s="139"/>
      <c r="D43" s="139"/>
      <c r="E43" s="139"/>
      <c r="F43" s="139"/>
      <c r="G43" s="139"/>
      <c r="H43" s="139"/>
      <c r="I43" s="139"/>
      <c r="J43" s="139"/>
      <c r="K43" s="139"/>
      <c r="L43" s="139"/>
      <c r="N43" s="38">
        <f>SUM(G10:G40)</f>
        <v>0</v>
      </c>
      <c r="AA43" s="37"/>
      <c r="AD43" s="52"/>
    </row>
    <row r="44" spans="1:35" ht="13.5" customHeight="1" x14ac:dyDescent="0.15">
      <c r="A44" s="138" t="s">
        <v>32</v>
      </c>
      <c r="B44" s="139"/>
      <c r="C44" s="139"/>
      <c r="D44" s="139"/>
      <c r="E44" s="139"/>
      <c r="F44" s="139"/>
      <c r="G44" s="139"/>
      <c r="H44" s="139"/>
      <c r="I44" s="139"/>
      <c r="J44" s="139"/>
      <c r="K44" s="139"/>
      <c r="L44" s="139"/>
      <c r="N44" s="38"/>
      <c r="AA44" s="37"/>
      <c r="AD44" s="52"/>
    </row>
    <row r="45" spans="1:35" ht="13.5" customHeight="1" x14ac:dyDescent="0.15">
      <c r="A45" s="138" t="s">
        <v>52</v>
      </c>
      <c r="B45" s="139"/>
      <c r="C45" s="139"/>
      <c r="D45" s="139"/>
      <c r="E45" s="139"/>
      <c r="F45" s="139"/>
      <c r="G45" s="139"/>
      <c r="H45" s="139"/>
      <c r="I45" s="139"/>
      <c r="J45" s="139"/>
      <c r="K45" s="139"/>
      <c r="L45" s="139"/>
      <c r="N45" s="38"/>
      <c r="AA45" s="37"/>
      <c r="AD45" s="52"/>
    </row>
    <row r="46" spans="1:35" ht="38.1" customHeight="1" x14ac:dyDescent="0.15">
      <c r="A46" s="138" t="s">
        <v>68</v>
      </c>
      <c r="B46" s="139"/>
      <c r="C46" s="139"/>
      <c r="D46" s="139"/>
      <c r="E46" s="139"/>
      <c r="F46" s="139"/>
      <c r="G46" s="139"/>
      <c r="H46" s="139"/>
      <c r="I46" s="139"/>
      <c r="J46" s="139"/>
      <c r="K46" s="139"/>
      <c r="L46" s="139"/>
      <c r="N46" s="38"/>
      <c r="AA46" s="37"/>
      <c r="AD46" s="52"/>
    </row>
    <row r="47" spans="1:35" ht="13.5" customHeight="1" x14ac:dyDescent="0.15">
      <c r="A47" s="138" t="s">
        <v>55</v>
      </c>
      <c r="B47" s="139"/>
      <c r="C47" s="139"/>
      <c r="D47" s="139"/>
      <c r="E47" s="139"/>
      <c r="F47" s="139"/>
      <c r="G47" s="139"/>
      <c r="H47" s="139"/>
      <c r="I47" s="139"/>
      <c r="J47" s="139"/>
      <c r="K47" s="139"/>
      <c r="L47" s="139"/>
      <c r="N47" s="38"/>
      <c r="AA47" s="37"/>
      <c r="AD47" s="52"/>
    </row>
    <row r="48" spans="1:35" ht="13.5" customHeight="1" x14ac:dyDescent="0.15">
      <c r="A48" s="97"/>
      <c r="B48" s="98"/>
      <c r="C48" s="98"/>
      <c r="D48" s="98"/>
      <c r="E48" s="98"/>
      <c r="F48" s="98"/>
      <c r="G48" s="98"/>
      <c r="H48" s="98"/>
      <c r="I48" s="98"/>
      <c r="J48" s="98"/>
      <c r="K48" s="98"/>
      <c r="L48" s="98"/>
      <c r="N48" s="38"/>
      <c r="AA48" s="37"/>
      <c r="AD48" s="52"/>
    </row>
    <row r="49" spans="1:48" ht="13.5" customHeight="1" x14ac:dyDescent="0.15">
      <c r="A49" s="8" t="s">
        <v>66</v>
      </c>
      <c r="B49" s="98"/>
      <c r="C49" s="98"/>
      <c r="D49" s="98"/>
      <c r="E49" s="98"/>
      <c r="F49" s="98"/>
      <c r="G49" s="98"/>
      <c r="H49" s="98"/>
      <c r="I49" s="98"/>
      <c r="J49" s="98"/>
      <c r="K49" s="98"/>
      <c r="L49" s="98"/>
      <c r="N49" s="38"/>
      <c r="AA49" s="37"/>
      <c r="AD49" s="52"/>
    </row>
    <row r="50" spans="1:48" ht="13.5" customHeight="1" x14ac:dyDescent="0.15">
      <c r="A50" s="97"/>
      <c r="B50" s="98"/>
      <c r="C50" s="98"/>
      <c r="D50" s="98"/>
      <c r="E50" s="98"/>
      <c r="F50" s="98"/>
      <c r="G50" s="98"/>
      <c r="H50" s="98"/>
      <c r="I50" s="98"/>
      <c r="J50" s="98"/>
      <c r="K50" s="98"/>
      <c r="L50" s="98"/>
      <c r="N50" s="38"/>
      <c r="AA50" s="37"/>
      <c r="AD50" s="52"/>
    </row>
    <row r="51" spans="1:48" ht="13.5" customHeight="1" x14ac:dyDescent="0.15">
      <c r="A51" s="8" t="s">
        <v>60</v>
      </c>
      <c r="B51" s="98"/>
      <c r="C51" s="98"/>
      <c r="D51" s="98"/>
      <c r="E51" s="98"/>
      <c r="F51" s="98"/>
      <c r="G51" s="98"/>
      <c r="H51" s="98"/>
      <c r="I51" s="98"/>
      <c r="J51" s="98"/>
      <c r="K51" s="98"/>
      <c r="L51" s="98"/>
      <c r="N51" s="38"/>
      <c r="AA51" s="37"/>
      <c r="AD51" s="52"/>
    </row>
    <row r="52" spans="1:48" ht="13.5" customHeight="1" thickBot="1" x14ac:dyDescent="0.2">
      <c r="A52" s="97"/>
      <c r="B52" s="98"/>
      <c r="C52" s="98"/>
      <c r="D52" s="98"/>
      <c r="E52" s="98"/>
      <c r="F52" s="98"/>
      <c r="G52" s="98"/>
      <c r="H52" s="98"/>
      <c r="I52" s="98"/>
      <c r="J52" s="98"/>
      <c r="K52" s="98"/>
      <c r="L52" s="98"/>
      <c r="N52" s="38"/>
      <c r="AA52" s="37"/>
      <c r="AD52" s="52"/>
    </row>
    <row r="53" spans="1:48" s="49" customFormat="1" ht="13.5" customHeight="1" thickBot="1" x14ac:dyDescent="0.2">
      <c r="A53" s="69" t="s">
        <v>67</v>
      </c>
      <c r="B53" s="66"/>
      <c r="C53" s="62"/>
      <c r="D53" s="54"/>
      <c r="E53" s="67"/>
      <c r="F53" s="68">
        <f>IF(M11=N42,M11,N42)</f>
        <v>22</v>
      </c>
      <c r="G53" s="54"/>
      <c r="H53" s="54"/>
      <c r="I53" s="54"/>
      <c r="J53" s="54"/>
      <c r="K53" s="54"/>
      <c r="L53" s="54"/>
      <c r="M53" s="55"/>
      <c r="N53" s="56"/>
      <c r="O53" s="2"/>
      <c r="P53" s="2"/>
      <c r="Q53" s="2"/>
      <c r="R53" s="2"/>
      <c r="S53" s="57"/>
      <c r="T53" s="57"/>
      <c r="U53" s="57"/>
      <c r="V53" s="63"/>
      <c r="W53" s="63"/>
      <c r="X53" s="63"/>
      <c r="Y53" s="2"/>
      <c r="Z53" s="57"/>
      <c r="AA53" s="58"/>
      <c r="AB53" s="59"/>
      <c r="AD53" s="60"/>
      <c r="AE53" s="107"/>
      <c r="AF53" s="107"/>
      <c r="AG53" s="89"/>
      <c r="AH53" s="107"/>
      <c r="AI53" s="107"/>
      <c r="AJ53" s="107"/>
      <c r="AK53" s="107"/>
      <c r="AL53" s="107"/>
      <c r="AM53" s="107"/>
      <c r="AN53" s="107"/>
      <c r="AO53" s="107"/>
      <c r="AP53" s="107"/>
      <c r="AQ53" s="107"/>
      <c r="AR53" s="107"/>
      <c r="AS53" s="89"/>
      <c r="AT53" s="89"/>
      <c r="AU53" s="89"/>
      <c r="AV53" s="89"/>
    </row>
    <row r="54" spans="1:48" s="49" customFormat="1" ht="13.5" customHeight="1" x14ac:dyDescent="0.15">
      <c r="A54" s="61"/>
      <c r="B54" s="66"/>
      <c r="C54" s="62"/>
      <c r="D54" s="54"/>
      <c r="E54" s="54"/>
      <c r="F54" s="54"/>
      <c r="G54" s="54"/>
      <c r="H54" s="54"/>
      <c r="I54" s="54"/>
      <c r="J54" s="54"/>
      <c r="K54" s="54"/>
      <c r="L54" s="54"/>
      <c r="M54" s="55"/>
      <c r="N54" s="56"/>
      <c r="O54" s="2"/>
      <c r="P54" s="2"/>
      <c r="Q54" s="2"/>
      <c r="R54" s="2"/>
      <c r="S54" s="57"/>
      <c r="T54" s="57"/>
      <c r="U54" s="57"/>
      <c r="V54" s="63"/>
      <c r="W54" s="63"/>
      <c r="X54" s="63"/>
      <c r="Y54" s="2"/>
      <c r="Z54" s="57"/>
      <c r="AA54" s="58"/>
      <c r="AB54" s="59"/>
      <c r="AD54" s="60"/>
      <c r="AE54" s="107"/>
      <c r="AF54" s="107"/>
      <c r="AG54" s="89"/>
      <c r="AH54" s="107"/>
      <c r="AI54" s="107"/>
      <c r="AJ54" s="107"/>
      <c r="AK54" s="107"/>
      <c r="AL54" s="107"/>
      <c r="AM54" s="107"/>
      <c r="AN54" s="107"/>
      <c r="AO54" s="107"/>
      <c r="AP54" s="107"/>
      <c r="AQ54" s="107"/>
      <c r="AR54" s="107"/>
      <c r="AS54" s="89"/>
      <c r="AT54" s="89"/>
      <c r="AU54" s="89"/>
      <c r="AV54" s="89"/>
    </row>
    <row r="55" spans="1:48" s="49" customFormat="1" ht="26.1" customHeight="1" x14ac:dyDescent="0.15">
      <c r="A55" s="138" t="s">
        <v>61</v>
      </c>
      <c r="B55" s="140"/>
      <c r="C55" s="140"/>
      <c r="D55" s="140"/>
      <c r="E55" s="140"/>
      <c r="F55" s="140"/>
      <c r="G55" s="140"/>
      <c r="H55" s="140"/>
      <c r="I55" s="140"/>
      <c r="J55" s="140"/>
      <c r="K55" s="140"/>
      <c r="L55" s="140"/>
      <c r="M55" s="55"/>
      <c r="N55" s="56"/>
      <c r="O55" s="2"/>
      <c r="P55" s="2"/>
      <c r="Q55" s="2"/>
      <c r="R55" s="2"/>
      <c r="S55" s="57"/>
      <c r="T55" s="57"/>
      <c r="U55" s="57"/>
      <c r="V55" s="63"/>
      <c r="W55" s="63"/>
      <c r="X55" s="63"/>
      <c r="Y55" s="2"/>
      <c r="Z55" s="57"/>
      <c r="AA55" s="58"/>
      <c r="AB55" s="59"/>
      <c r="AD55" s="60"/>
      <c r="AE55" s="107"/>
      <c r="AF55" s="107"/>
      <c r="AG55" s="89"/>
      <c r="AH55" s="107"/>
      <c r="AI55" s="107"/>
      <c r="AJ55" s="107"/>
      <c r="AK55" s="107"/>
      <c r="AL55" s="107"/>
      <c r="AM55" s="107"/>
      <c r="AN55" s="107"/>
      <c r="AO55" s="107"/>
      <c r="AP55" s="107"/>
      <c r="AQ55" s="107"/>
      <c r="AR55" s="107"/>
      <c r="AS55" s="89"/>
      <c r="AT55" s="89"/>
      <c r="AU55" s="89"/>
      <c r="AV55" s="89"/>
    </row>
    <row r="56" spans="1:48" x14ac:dyDescent="0.15">
      <c r="A56" s="71"/>
      <c r="B56" s="70"/>
      <c r="C56" s="70"/>
      <c r="D56" s="70"/>
      <c r="E56" s="70"/>
      <c r="G56" s="70"/>
      <c r="AA56" s="37"/>
      <c r="AD56" s="52"/>
    </row>
    <row r="57" spans="1:48" x14ac:dyDescent="0.15">
      <c r="A57" s="71" t="s">
        <v>59</v>
      </c>
      <c r="B57" s="70"/>
      <c r="C57" s="70"/>
      <c r="D57" s="70"/>
      <c r="E57" s="70"/>
      <c r="G57" s="70"/>
      <c r="AA57" s="37"/>
      <c r="AD57" s="52"/>
    </row>
    <row r="58" spans="1:48" x14ac:dyDescent="0.15">
      <c r="A58" s="71" t="s">
        <v>83</v>
      </c>
      <c r="B58" s="70"/>
      <c r="C58" s="70" t="s">
        <v>103</v>
      </c>
      <c r="D58" s="70"/>
      <c r="E58" s="70"/>
      <c r="G58" s="70"/>
      <c r="AA58" s="37"/>
      <c r="AD58" s="52"/>
    </row>
    <row r="59" spans="1:48" x14ac:dyDescent="0.15">
      <c r="A59" s="86" t="s">
        <v>69</v>
      </c>
      <c r="B59" s="113">
        <v>21</v>
      </c>
      <c r="C59" s="87" t="s">
        <v>58</v>
      </c>
      <c r="AD59" s="52"/>
    </row>
    <row r="60" spans="1:48" x14ac:dyDescent="0.15">
      <c r="A60" s="86" t="s">
        <v>70</v>
      </c>
      <c r="B60" s="113">
        <v>18</v>
      </c>
      <c r="C60" s="87" t="s">
        <v>58</v>
      </c>
      <c r="AD60" s="52"/>
    </row>
    <row r="61" spans="1:48" s="103" customFormat="1" x14ac:dyDescent="0.15">
      <c r="A61" s="86" t="s">
        <v>71</v>
      </c>
      <c r="B61" s="113">
        <v>22</v>
      </c>
      <c r="C61" s="87" t="s">
        <v>58</v>
      </c>
      <c r="D61" s="99"/>
      <c r="E61" s="99"/>
      <c r="F61" s="70"/>
      <c r="G61" s="99"/>
      <c r="H61" s="70"/>
      <c r="I61" s="70"/>
      <c r="J61" s="70"/>
      <c r="K61" s="70"/>
      <c r="L61" s="70"/>
      <c r="M61" s="41"/>
      <c r="N61" s="1"/>
      <c r="O61" s="2"/>
      <c r="P61" s="2"/>
      <c r="Q61" s="2"/>
      <c r="R61" s="2"/>
      <c r="S61" s="1"/>
      <c r="T61" s="1"/>
      <c r="U61" s="1"/>
      <c r="V61" s="63"/>
      <c r="W61" s="63"/>
      <c r="X61" s="63"/>
      <c r="Y61" s="3"/>
      <c r="Z61" s="1"/>
      <c r="AA61" s="1"/>
      <c r="AB61" s="4"/>
      <c r="AC61"/>
      <c r="AD61" s="4"/>
      <c r="AE61" s="104"/>
      <c r="AF61" s="104"/>
      <c r="AG61" s="70"/>
      <c r="AH61" s="104"/>
      <c r="AI61" s="104"/>
      <c r="AJ61" s="108"/>
      <c r="AK61" s="108"/>
      <c r="AL61" s="108"/>
      <c r="AM61" s="108"/>
      <c r="AN61" s="108"/>
      <c r="AO61" s="108"/>
      <c r="AP61" s="108"/>
      <c r="AQ61" s="108"/>
      <c r="AR61" s="108"/>
      <c r="AS61" s="99"/>
      <c r="AT61" s="99"/>
      <c r="AU61" s="99"/>
      <c r="AV61" s="99"/>
    </row>
    <row r="62" spans="1:48" s="103" customFormat="1" x14ac:dyDescent="0.15">
      <c r="A62" s="86" t="s">
        <v>72</v>
      </c>
      <c r="B62" s="113">
        <v>22</v>
      </c>
      <c r="C62" s="87" t="s">
        <v>58</v>
      </c>
      <c r="D62" s="99"/>
      <c r="E62" s="99"/>
      <c r="F62" s="70"/>
      <c r="G62" s="99"/>
      <c r="H62" s="70"/>
      <c r="I62" s="70"/>
      <c r="J62" s="70"/>
      <c r="K62" s="70"/>
      <c r="L62" s="70"/>
      <c r="M62" s="41"/>
      <c r="N62" s="1"/>
      <c r="O62" s="2"/>
      <c r="P62" s="2"/>
      <c r="Q62" s="2"/>
      <c r="R62" s="2"/>
      <c r="S62" s="1"/>
      <c r="T62" s="1"/>
      <c r="U62" s="1"/>
      <c r="V62" s="63"/>
      <c r="W62" s="63"/>
      <c r="X62" s="63"/>
      <c r="Y62" s="3"/>
      <c r="Z62" s="1"/>
      <c r="AA62" s="1"/>
      <c r="AB62" s="4"/>
      <c r="AC62"/>
      <c r="AD62" s="4"/>
      <c r="AE62" s="104"/>
      <c r="AF62" s="104"/>
      <c r="AG62" s="70"/>
      <c r="AH62" s="104"/>
      <c r="AI62" s="104"/>
      <c r="AJ62" s="108"/>
      <c r="AK62" s="108"/>
      <c r="AL62" s="108"/>
      <c r="AM62" s="108"/>
      <c r="AN62" s="108"/>
      <c r="AO62" s="108"/>
      <c r="AP62" s="108"/>
      <c r="AQ62" s="108"/>
      <c r="AR62" s="108"/>
      <c r="AS62" s="99"/>
      <c r="AT62" s="99"/>
      <c r="AU62" s="99"/>
      <c r="AV62" s="99"/>
    </row>
    <row r="63" spans="1:48" s="103" customFormat="1" x14ac:dyDescent="0.15">
      <c r="A63" s="86" t="s">
        <v>73</v>
      </c>
      <c r="B63" s="113">
        <v>20</v>
      </c>
      <c r="C63" s="87" t="s">
        <v>58</v>
      </c>
      <c r="D63" s="99"/>
      <c r="E63" s="99"/>
      <c r="F63" s="70"/>
      <c r="G63" s="99"/>
      <c r="H63" s="70"/>
      <c r="I63" s="70"/>
      <c r="J63" s="70"/>
      <c r="K63" s="70"/>
      <c r="L63" s="70"/>
      <c r="M63" s="41"/>
      <c r="N63" s="1"/>
      <c r="O63" s="2"/>
      <c r="P63" s="2"/>
      <c r="Q63" s="2"/>
      <c r="R63" s="2"/>
      <c r="S63" s="1"/>
      <c r="T63" s="1"/>
      <c r="U63" s="1"/>
      <c r="V63" s="63"/>
      <c r="W63" s="63"/>
      <c r="X63" s="63"/>
      <c r="Y63" s="3"/>
      <c r="Z63" s="1"/>
      <c r="AA63" s="1"/>
      <c r="AB63" s="4"/>
      <c r="AC63"/>
      <c r="AD63" s="4"/>
      <c r="AE63" s="104"/>
      <c r="AF63" s="104"/>
      <c r="AG63" s="70"/>
      <c r="AH63" s="104"/>
      <c r="AI63" s="104"/>
      <c r="AJ63" s="108"/>
      <c r="AK63" s="108"/>
      <c r="AL63" s="108"/>
      <c r="AM63" s="108"/>
      <c r="AN63" s="108"/>
      <c r="AO63" s="108"/>
      <c r="AP63" s="108"/>
      <c r="AQ63" s="108"/>
      <c r="AR63" s="108"/>
      <c r="AS63" s="99"/>
      <c r="AT63" s="99"/>
      <c r="AU63" s="99"/>
      <c r="AV63" s="99"/>
    </row>
    <row r="64" spans="1:48" s="103" customFormat="1" x14ac:dyDescent="0.15">
      <c r="A64" s="86" t="s">
        <v>74</v>
      </c>
      <c r="B64" s="113">
        <v>19</v>
      </c>
      <c r="C64" s="87" t="s">
        <v>58</v>
      </c>
      <c r="D64" s="99"/>
      <c r="E64" s="99"/>
      <c r="F64" s="70"/>
      <c r="G64" s="99"/>
      <c r="H64" s="70"/>
      <c r="I64" s="70"/>
      <c r="J64" s="70"/>
      <c r="K64" s="70"/>
      <c r="L64" s="70"/>
      <c r="M64" s="41"/>
      <c r="N64" s="1"/>
      <c r="O64" s="2"/>
      <c r="P64" s="2"/>
      <c r="Q64" s="2"/>
      <c r="R64" s="2"/>
      <c r="S64" s="1"/>
      <c r="T64" s="1"/>
      <c r="U64" s="1"/>
      <c r="V64" s="63"/>
      <c r="W64" s="63"/>
      <c r="X64" s="63"/>
      <c r="Y64" s="3"/>
      <c r="Z64" s="1"/>
      <c r="AA64" s="1"/>
      <c r="AB64" s="4"/>
      <c r="AC64"/>
      <c r="AD64" s="4"/>
      <c r="AE64" s="104"/>
      <c r="AF64" s="104"/>
      <c r="AG64" s="70"/>
      <c r="AH64" s="104"/>
      <c r="AI64" s="104"/>
      <c r="AJ64" s="108"/>
      <c r="AK64" s="108"/>
      <c r="AL64" s="108"/>
      <c r="AM64" s="108"/>
      <c r="AN64" s="108"/>
      <c r="AO64" s="108"/>
      <c r="AP64" s="108"/>
      <c r="AQ64" s="108"/>
      <c r="AR64" s="108"/>
      <c r="AS64" s="99"/>
      <c r="AT64" s="99"/>
      <c r="AU64" s="99"/>
      <c r="AV64" s="99"/>
    </row>
    <row r="65" spans="1:48" s="103" customFormat="1" x14ac:dyDescent="0.15">
      <c r="A65" s="86" t="s">
        <v>75</v>
      </c>
      <c r="B65" s="113">
        <v>21</v>
      </c>
      <c r="C65" s="87" t="s">
        <v>58</v>
      </c>
      <c r="D65" s="99"/>
      <c r="E65" s="99"/>
      <c r="F65" s="70"/>
      <c r="G65" s="99"/>
      <c r="H65" s="70"/>
      <c r="I65" s="70"/>
      <c r="J65" s="70"/>
      <c r="K65" s="70"/>
      <c r="L65" s="70"/>
      <c r="M65" s="41"/>
      <c r="N65" s="1"/>
      <c r="O65" s="2"/>
      <c r="P65" s="2"/>
      <c r="Q65" s="2"/>
      <c r="R65" s="2"/>
      <c r="S65" s="1"/>
      <c r="T65" s="1"/>
      <c r="U65" s="1"/>
      <c r="V65" s="63"/>
      <c r="W65" s="63"/>
      <c r="X65" s="63"/>
      <c r="Y65" s="3"/>
      <c r="Z65" s="1"/>
      <c r="AA65" s="1"/>
      <c r="AB65" s="4"/>
      <c r="AC65"/>
      <c r="AD65" s="4"/>
      <c r="AE65" s="104"/>
      <c r="AF65" s="104"/>
      <c r="AG65" s="70"/>
      <c r="AH65" s="104"/>
      <c r="AI65" s="104"/>
      <c r="AJ65" s="108"/>
      <c r="AK65" s="108"/>
      <c r="AL65" s="108"/>
      <c r="AM65" s="108"/>
      <c r="AN65" s="108"/>
      <c r="AO65" s="108"/>
      <c r="AP65" s="108"/>
      <c r="AQ65" s="108"/>
      <c r="AR65" s="108"/>
      <c r="AS65" s="99"/>
      <c r="AT65" s="99"/>
      <c r="AU65" s="99"/>
      <c r="AV65" s="99"/>
    </row>
    <row r="66" spans="1:48" s="103" customFormat="1" x14ac:dyDescent="0.15">
      <c r="A66" s="86" t="s">
        <v>76</v>
      </c>
      <c r="B66" s="113">
        <v>19</v>
      </c>
      <c r="C66" s="87" t="s">
        <v>58</v>
      </c>
      <c r="D66" s="99"/>
      <c r="E66" s="99"/>
      <c r="F66" s="70"/>
      <c r="G66" s="99"/>
      <c r="H66" s="70"/>
      <c r="I66" s="70"/>
      <c r="J66" s="70"/>
      <c r="K66" s="70"/>
      <c r="L66" s="70"/>
      <c r="M66" s="41"/>
      <c r="N66" s="1"/>
      <c r="O66" s="2"/>
      <c r="P66" s="2"/>
      <c r="Q66" s="2"/>
      <c r="R66" s="2"/>
      <c r="S66" s="1"/>
      <c r="T66" s="1"/>
      <c r="U66" s="1"/>
      <c r="V66" s="63"/>
      <c r="W66" s="63"/>
      <c r="X66" s="63"/>
      <c r="Y66" s="3"/>
      <c r="Z66" s="1"/>
      <c r="AA66" s="1"/>
      <c r="AB66" s="4"/>
      <c r="AC66"/>
      <c r="AD66" s="4"/>
      <c r="AE66" s="104"/>
      <c r="AF66" s="104"/>
      <c r="AG66" s="70"/>
      <c r="AH66" s="104"/>
      <c r="AI66" s="104"/>
      <c r="AJ66" s="108"/>
      <c r="AK66" s="108"/>
      <c r="AL66" s="108"/>
      <c r="AM66" s="108"/>
      <c r="AN66" s="108"/>
      <c r="AO66" s="108"/>
      <c r="AP66" s="108"/>
      <c r="AQ66" s="108"/>
      <c r="AR66" s="108"/>
      <c r="AS66" s="99"/>
      <c r="AT66" s="99"/>
      <c r="AU66" s="99"/>
      <c r="AV66" s="99"/>
    </row>
    <row r="67" spans="1:48" s="103" customFormat="1" x14ac:dyDescent="0.15">
      <c r="A67" s="86" t="s">
        <v>77</v>
      </c>
      <c r="B67" s="113">
        <v>20</v>
      </c>
      <c r="C67" s="87" t="s">
        <v>58</v>
      </c>
      <c r="D67" s="99"/>
      <c r="E67" s="99"/>
      <c r="F67" s="70"/>
      <c r="G67" s="99"/>
      <c r="H67" s="70"/>
      <c r="I67" s="70"/>
      <c r="J67" s="70"/>
      <c r="K67" s="70"/>
      <c r="L67" s="70"/>
      <c r="M67" s="41"/>
      <c r="N67" s="1"/>
      <c r="O67" s="2"/>
      <c r="P67" s="2"/>
      <c r="Q67" s="2"/>
      <c r="R67" s="2"/>
      <c r="S67" s="1"/>
      <c r="T67" s="1"/>
      <c r="U67" s="1"/>
      <c r="V67" s="63"/>
      <c r="W67" s="63"/>
      <c r="X67" s="63"/>
      <c r="Y67" s="3"/>
      <c r="Z67" s="1"/>
      <c r="AA67" s="1"/>
      <c r="AB67" s="4"/>
      <c r="AC67"/>
      <c r="AD67" s="4"/>
      <c r="AE67" s="104"/>
      <c r="AF67" s="104"/>
      <c r="AG67" s="70"/>
      <c r="AH67" s="104"/>
      <c r="AI67" s="104"/>
      <c r="AJ67" s="108"/>
      <c r="AK67" s="108"/>
      <c r="AL67" s="108"/>
      <c r="AM67" s="108"/>
      <c r="AN67" s="108"/>
      <c r="AO67" s="108"/>
      <c r="AP67" s="108"/>
      <c r="AQ67" s="108"/>
      <c r="AR67" s="108"/>
      <c r="AS67" s="99"/>
      <c r="AT67" s="99"/>
      <c r="AU67" s="99"/>
      <c r="AV67" s="99"/>
    </row>
    <row r="68" spans="1:48" s="103" customFormat="1" x14ac:dyDescent="0.15">
      <c r="A68" s="86" t="s">
        <v>78</v>
      </c>
      <c r="B68" s="113">
        <v>19</v>
      </c>
      <c r="C68" s="87" t="s">
        <v>58</v>
      </c>
      <c r="D68" s="99"/>
      <c r="E68" s="99"/>
      <c r="F68" s="70"/>
      <c r="G68" s="99"/>
      <c r="H68" s="70"/>
      <c r="I68" s="70"/>
      <c r="J68" s="70"/>
      <c r="K68" s="70"/>
      <c r="L68" s="70"/>
      <c r="M68" s="41"/>
      <c r="N68" s="1"/>
      <c r="O68" s="2"/>
      <c r="P68" s="2"/>
      <c r="Q68" s="2"/>
      <c r="R68" s="2"/>
      <c r="S68" s="1"/>
      <c r="T68" s="1"/>
      <c r="U68" s="1"/>
      <c r="V68" s="63"/>
      <c r="W68" s="63"/>
      <c r="X68" s="63"/>
      <c r="Y68" s="3"/>
      <c r="Z68" s="1"/>
      <c r="AA68" s="1"/>
      <c r="AB68" s="4"/>
      <c r="AC68"/>
      <c r="AD68" s="4"/>
      <c r="AE68" s="104"/>
      <c r="AF68" s="104"/>
      <c r="AG68" s="70"/>
      <c r="AH68" s="104"/>
      <c r="AI68" s="104"/>
      <c r="AJ68" s="108"/>
      <c r="AK68" s="108"/>
      <c r="AL68" s="108"/>
      <c r="AM68" s="108"/>
      <c r="AN68" s="108"/>
      <c r="AO68" s="108"/>
      <c r="AP68" s="108"/>
      <c r="AQ68" s="108"/>
      <c r="AR68" s="108"/>
      <c r="AS68" s="99"/>
      <c r="AT68" s="99"/>
      <c r="AU68" s="99"/>
      <c r="AV68" s="99"/>
    </row>
    <row r="69" spans="1:48" s="103" customFormat="1" x14ac:dyDescent="0.15">
      <c r="A69" s="86" t="s">
        <v>79</v>
      </c>
      <c r="B69" s="113">
        <v>18</v>
      </c>
      <c r="C69" s="87" t="s">
        <v>58</v>
      </c>
      <c r="D69" s="99"/>
      <c r="E69" s="99"/>
      <c r="F69" s="70"/>
      <c r="G69" s="99"/>
      <c r="H69" s="70"/>
      <c r="I69" s="70"/>
      <c r="J69" s="70"/>
      <c r="K69" s="70"/>
      <c r="L69" s="70"/>
      <c r="M69" s="41"/>
      <c r="N69" s="1"/>
      <c r="O69" s="2"/>
      <c r="P69" s="2"/>
      <c r="Q69" s="2"/>
      <c r="R69" s="2"/>
      <c r="S69" s="1"/>
      <c r="T69" s="1"/>
      <c r="U69" s="1"/>
      <c r="V69" s="63"/>
      <c r="W69" s="63"/>
      <c r="X69" s="63"/>
      <c r="Y69" s="3"/>
      <c r="Z69" s="1"/>
      <c r="AA69" s="1"/>
      <c r="AB69" s="4"/>
      <c r="AC69"/>
      <c r="AD69" s="4"/>
      <c r="AE69" s="104"/>
      <c r="AF69" s="104"/>
      <c r="AG69" s="70"/>
      <c r="AH69" s="104"/>
      <c r="AI69" s="104"/>
      <c r="AJ69" s="108"/>
      <c r="AK69" s="108"/>
      <c r="AL69" s="108"/>
      <c r="AM69" s="108"/>
      <c r="AN69" s="108"/>
      <c r="AO69" s="108"/>
      <c r="AP69" s="108"/>
      <c r="AQ69" s="108"/>
      <c r="AR69" s="108"/>
      <c r="AS69" s="99"/>
      <c r="AT69" s="99"/>
      <c r="AU69" s="99"/>
      <c r="AV69" s="99"/>
    </row>
    <row r="70" spans="1:48" s="103" customFormat="1" x14ac:dyDescent="0.15">
      <c r="A70" s="86" t="s">
        <v>80</v>
      </c>
      <c r="B70" s="113">
        <v>22</v>
      </c>
      <c r="C70" s="87" t="s">
        <v>58</v>
      </c>
      <c r="D70" s="99"/>
      <c r="E70" s="99"/>
      <c r="F70" s="70"/>
      <c r="G70" s="99"/>
      <c r="H70" s="70"/>
      <c r="I70" s="70"/>
      <c r="J70" s="70"/>
      <c r="K70" s="70"/>
      <c r="L70" s="70"/>
      <c r="M70" s="41"/>
      <c r="N70" s="1"/>
      <c r="O70" s="2"/>
      <c r="P70" s="2"/>
      <c r="Q70" s="2"/>
      <c r="R70" s="2"/>
      <c r="S70" s="1"/>
      <c r="T70" s="1"/>
      <c r="U70" s="1"/>
      <c r="V70" s="63"/>
      <c r="W70" s="63"/>
      <c r="X70" s="63"/>
      <c r="Y70" s="3"/>
      <c r="Z70" s="1"/>
      <c r="AA70" s="1"/>
      <c r="AB70" s="4"/>
      <c r="AC70"/>
      <c r="AD70" s="4"/>
      <c r="AE70" s="104"/>
      <c r="AF70" s="104"/>
      <c r="AG70" s="70"/>
      <c r="AH70" s="104"/>
      <c r="AI70" s="104"/>
      <c r="AJ70" s="108"/>
      <c r="AK70" s="108"/>
      <c r="AL70" s="108"/>
      <c r="AM70" s="108"/>
      <c r="AN70" s="108"/>
      <c r="AO70" s="108"/>
      <c r="AP70" s="108"/>
      <c r="AQ70" s="108"/>
      <c r="AR70" s="108"/>
      <c r="AS70" s="99"/>
      <c r="AT70" s="99"/>
      <c r="AU70" s="99"/>
      <c r="AV70" s="99"/>
    </row>
    <row r="71" spans="1:48" s="103" customFormat="1" x14ac:dyDescent="0.15">
      <c r="A71" s="86" t="s">
        <v>65</v>
      </c>
      <c r="B71" s="113">
        <f>SUM(B59:B70)</f>
        <v>241</v>
      </c>
      <c r="C71" s="87" t="s">
        <v>58</v>
      </c>
      <c r="D71" s="99"/>
      <c r="E71" s="99"/>
      <c r="F71" s="70"/>
      <c r="G71" s="99"/>
      <c r="H71" s="70"/>
      <c r="I71" s="70"/>
      <c r="J71" s="70"/>
      <c r="K71" s="70"/>
      <c r="L71" s="70"/>
      <c r="M71" s="41"/>
      <c r="N71" s="1"/>
      <c r="O71" s="2"/>
      <c r="P71" s="2"/>
      <c r="Q71" s="2"/>
      <c r="R71" s="2"/>
      <c r="S71" s="1"/>
      <c r="T71" s="1"/>
      <c r="U71" s="1"/>
      <c r="V71" s="63"/>
      <c r="W71" s="63"/>
      <c r="X71" s="63"/>
      <c r="Y71" s="3"/>
      <c r="Z71" s="1"/>
      <c r="AA71" s="1"/>
      <c r="AB71" s="4"/>
      <c r="AC71"/>
      <c r="AD71" s="4"/>
      <c r="AE71" s="104"/>
      <c r="AF71" s="104"/>
      <c r="AG71" s="70"/>
      <c r="AH71" s="104"/>
      <c r="AI71" s="104"/>
      <c r="AJ71" s="108"/>
      <c r="AK71" s="108"/>
      <c r="AL71" s="108"/>
      <c r="AM71" s="108"/>
      <c r="AN71" s="108"/>
      <c r="AO71" s="108"/>
      <c r="AP71" s="108"/>
      <c r="AQ71" s="108"/>
      <c r="AR71" s="108"/>
      <c r="AS71" s="99"/>
      <c r="AT71" s="99"/>
      <c r="AU71" s="99"/>
      <c r="AV71" s="99"/>
    </row>
  </sheetData>
  <sheetProtection sheet="1" selectLockedCells="1"/>
  <mergeCells count="22">
    <mergeCell ref="I10:L15"/>
    <mergeCell ref="I16:L19"/>
    <mergeCell ref="I20:L30"/>
    <mergeCell ref="I31:L42"/>
    <mergeCell ref="A46:L46"/>
    <mergeCell ref="A47:L47"/>
    <mergeCell ref="A55:L55"/>
    <mergeCell ref="A41:F41"/>
    <mergeCell ref="A42:F42"/>
    <mergeCell ref="A43:L43"/>
    <mergeCell ref="A44:L44"/>
    <mergeCell ref="A45:L45"/>
    <mergeCell ref="A1:L1"/>
    <mergeCell ref="A2:G2"/>
    <mergeCell ref="H4:L4"/>
    <mergeCell ref="H5:L5"/>
    <mergeCell ref="H6:L6"/>
    <mergeCell ref="A8:A9"/>
    <mergeCell ref="C8:E9"/>
    <mergeCell ref="G8:G9"/>
    <mergeCell ref="H8:H9"/>
    <mergeCell ref="I8:L9"/>
  </mergeCells>
  <phoneticPr fontId="3"/>
  <conditionalFormatting sqref="A10">
    <cfRule type="expression" dxfId="61" priority="63">
      <formula>$N$10=0</formula>
    </cfRule>
  </conditionalFormatting>
  <conditionalFormatting sqref="A11">
    <cfRule type="expression" dxfId="60" priority="62">
      <formula>$N$11=0</formula>
    </cfRule>
  </conditionalFormatting>
  <conditionalFormatting sqref="A12">
    <cfRule type="expression" dxfId="59" priority="61">
      <formula>$N$12=0</formula>
    </cfRule>
  </conditionalFormatting>
  <conditionalFormatting sqref="A13">
    <cfRule type="expression" dxfId="58" priority="60">
      <formula>$N$13=0</formula>
    </cfRule>
  </conditionalFormatting>
  <conditionalFormatting sqref="A14">
    <cfRule type="expression" dxfId="57" priority="59">
      <formula>$N$14=0</formula>
    </cfRule>
  </conditionalFormatting>
  <conditionalFormatting sqref="A15">
    <cfRule type="expression" dxfId="56" priority="58">
      <formula>$N$15=0</formula>
    </cfRule>
  </conditionalFormatting>
  <conditionalFormatting sqref="A16">
    <cfRule type="expression" dxfId="55" priority="57">
      <formula>$N$16=0</formula>
    </cfRule>
  </conditionalFormatting>
  <conditionalFormatting sqref="A17">
    <cfRule type="expression" dxfId="54" priority="56">
      <formula>$N$17=0</formula>
    </cfRule>
  </conditionalFormatting>
  <conditionalFormatting sqref="A18">
    <cfRule type="expression" dxfId="53" priority="55">
      <formula>$N$18=0</formula>
    </cfRule>
  </conditionalFormatting>
  <conditionalFormatting sqref="A19">
    <cfRule type="expression" dxfId="52" priority="54">
      <formula>$N$19=0</formula>
    </cfRule>
  </conditionalFormatting>
  <conditionalFormatting sqref="A20">
    <cfRule type="expression" dxfId="51" priority="53">
      <formula>$N$20=0</formula>
    </cfRule>
  </conditionalFormatting>
  <conditionalFormatting sqref="A21">
    <cfRule type="expression" dxfId="50" priority="52">
      <formula>$N$21=0</formula>
    </cfRule>
  </conditionalFormatting>
  <conditionalFormatting sqref="A22">
    <cfRule type="expression" dxfId="49" priority="51">
      <formula>$N$22=0</formula>
    </cfRule>
  </conditionalFormatting>
  <conditionalFormatting sqref="A23">
    <cfRule type="expression" dxfId="48" priority="50">
      <formula>$N$23=0</formula>
    </cfRule>
  </conditionalFormatting>
  <conditionalFormatting sqref="A24">
    <cfRule type="expression" dxfId="47" priority="49">
      <formula>$N$24=0</formula>
    </cfRule>
  </conditionalFormatting>
  <conditionalFormatting sqref="A25">
    <cfRule type="expression" dxfId="46" priority="48">
      <formula>$N$25=0</formula>
    </cfRule>
  </conditionalFormatting>
  <conditionalFormatting sqref="A26">
    <cfRule type="expression" dxfId="45" priority="47">
      <formula>$N$26=0</formula>
    </cfRule>
  </conditionalFormatting>
  <conditionalFormatting sqref="A27">
    <cfRule type="expression" dxfId="44" priority="46">
      <formula>$N$27=0</formula>
    </cfRule>
  </conditionalFormatting>
  <conditionalFormatting sqref="A28">
    <cfRule type="expression" dxfId="43" priority="45">
      <formula>$N$28=0</formula>
    </cfRule>
  </conditionalFormatting>
  <conditionalFormatting sqref="A29">
    <cfRule type="expression" dxfId="42" priority="44">
      <formula>$N$29=0</formula>
    </cfRule>
  </conditionalFormatting>
  <conditionalFormatting sqref="A30">
    <cfRule type="expression" dxfId="41" priority="43">
      <formula>$N$30=0</formula>
    </cfRule>
  </conditionalFormatting>
  <conditionalFormatting sqref="A31">
    <cfRule type="expression" dxfId="40" priority="42">
      <formula>$N$31=0</formula>
    </cfRule>
  </conditionalFormatting>
  <conditionalFormatting sqref="A32">
    <cfRule type="expression" dxfId="39" priority="41">
      <formula>$N$32=0</formula>
    </cfRule>
  </conditionalFormatting>
  <conditionalFormatting sqref="A33">
    <cfRule type="expression" dxfId="38" priority="40">
      <formula>$N$33=0</formula>
    </cfRule>
  </conditionalFormatting>
  <conditionalFormatting sqref="A34">
    <cfRule type="expression" dxfId="37" priority="39">
      <formula>$N$34=0</formula>
    </cfRule>
  </conditionalFormatting>
  <conditionalFormatting sqref="A35">
    <cfRule type="expression" dxfId="36" priority="38">
      <formula>$N$35=0</formula>
    </cfRule>
  </conditionalFormatting>
  <conditionalFormatting sqref="A36">
    <cfRule type="expression" dxfId="35" priority="37">
      <formula>$N$36=0</formula>
    </cfRule>
  </conditionalFormatting>
  <conditionalFormatting sqref="A37">
    <cfRule type="expression" dxfId="34" priority="36">
      <formula>$N$37=0</formula>
    </cfRule>
  </conditionalFormatting>
  <conditionalFormatting sqref="A38">
    <cfRule type="expression" dxfId="33" priority="6">
      <formula>$N$38=0</formula>
    </cfRule>
  </conditionalFormatting>
  <conditionalFormatting sqref="A40">
    <cfRule type="expression" dxfId="32" priority="4">
      <formula>$N$40=0</formula>
    </cfRule>
  </conditionalFormatting>
  <conditionalFormatting sqref="A39">
    <cfRule type="expression" dxfId="31" priority="2">
      <formula>$N$39=0</formula>
    </cfRule>
  </conditionalFormatting>
  <conditionalFormatting sqref="B10:B40">
    <cfRule type="expression" dxfId="30" priority="1">
      <formula>$N10=0</formula>
    </cfRule>
  </conditionalFormatting>
  <dataValidations count="1">
    <dataValidation type="list" allowBlank="1" showInputMessage="1" sqref="H10:H40" xr:uid="{3DDE76D4-8046-4E89-9FAF-80F188F589DA}">
      <formula1>$AB$10:$AB$18</formula1>
    </dataValidation>
  </dataValidations>
  <pageMargins left="0.70866141732283472" right="0.51181102362204722" top="0.74803149606299213" bottom="0.55118110236220474" header="0.31496062992125984" footer="0.31496062992125984"/>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8</xdr:col>
                    <xdr:colOff>0</xdr:colOff>
                    <xdr:row>15</xdr:row>
                    <xdr:rowOff>0</xdr:rowOff>
                  </from>
                  <to>
                    <xdr:col>9</xdr:col>
                    <xdr:colOff>266700</xdr:colOff>
                    <xdr:row>16</xdr:row>
                    <xdr:rowOff>19050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8</xdr:col>
                    <xdr:colOff>0</xdr:colOff>
                    <xdr:row>16</xdr:row>
                    <xdr:rowOff>104775</xdr:rowOff>
                  </from>
                  <to>
                    <xdr:col>9</xdr:col>
                    <xdr:colOff>266700</xdr:colOff>
                    <xdr:row>17</xdr:row>
                    <xdr:rowOff>123825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9"/>
  <sheetViews>
    <sheetView workbookViewId="0">
      <selection activeCell="O34" sqref="O34"/>
    </sheetView>
  </sheetViews>
  <sheetFormatPr defaultRowHeight="13.5" x14ac:dyDescent="0.15"/>
  <cols>
    <col min="1" max="1" width="10.625" style="39" customWidth="1"/>
    <col min="2" max="2" width="3.625" style="39" customWidth="1"/>
    <col min="3" max="3" width="10.125" style="39" customWidth="1"/>
    <col min="4" max="4" width="3.875" style="39" customWidth="1"/>
    <col min="5" max="5" width="10.125" style="39" customWidth="1"/>
    <col min="6" max="6" width="8.625" customWidth="1"/>
    <col min="7" max="7" width="14.625" style="39" customWidth="1"/>
    <col min="8" max="8" width="13.625" customWidth="1"/>
    <col min="9" max="9" width="4.625" customWidth="1"/>
    <col min="10" max="11" width="2.625" customWidth="1"/>
    <col min="12" max="12" width="4.625" customWidth="1"/>
  </cols>
  <sheetData>
    <row r="1" spans="1:17" ht="19.5" customHeight="1" x14ac:dyDescent="0.15">
      <c r="A1" s="169" t="s">
        <v>41</v>
      </c>
      <c r="B1" s="169"/>
      <c r="C1" s="169"/>
      <c r="D1" s="169"/>
      <c r="E1" s="169"/>
      <c r="F1" s="169"/>
      <c r="G1" s="169"/>
      <c r="H1" s="169"/>
      <c r="I1" s="169"/>
      <c r="J1" s="170"/>
      <c r="K1" s="170"/>
      <c r="L1" s="170"/>
    </row>
    <row r="2" spans="1:17" ht="17.25" customHeight="1" x14ac:dyDescent="0.15">
      <c r="A2" s="176"/>
      <c r="B2" s="176"/>
      <c r="C2" s="176"/>
      <c r="D2" s="176"/>
      <c r="E2" s="176"/>
      <c r="F2" s="176"/>
      <c r="G2" s="176"/>
      <c r="I2" s="5">
        <v>2019</v>
      </c>
      <c r="J2" s="6" t="s">
        <v>0</v>
      </c>
      <c r="K2" s="7">
        <v>4</v>
      </c>
      <c r="L2" s="8" t="s">
        <v>53</v>
      </c>
    </row>
    <row r="3" spans="1:17" ht="9.75" customHeight="1" x14ac:dyDescent="0.15">
      <c r="A3" s="9"/>
      <c r="B3" s="9"/>
      <c r="C3" s="9"/>
      <c r="D3" s="9"/>
      <c r="E3" s="9"/>
      <c r="F3" s="9"/>
      <c r="G3" s="9"/>
    </row>
    <row r="4" spans="1:17" ht="17.25" customHeight="1" x14ac:dyDescent="0.15">
      <c r="A4" s="10"/>
      <c r="B4" s="10"/>
      <c r="C4" s="10"/>
      <c r="D4" s="11"/>
      <c r="E4" s="11"/>
      <c r="F4" s="12"/>
      <c r="G4" s="13" t="s">
        <v>1</v>
      </c>
      <c r="H4" s="177"/>
      <c r="I4" s="178"/>
      <c r="J4" s="178"/>
      <c r="K4" s="178"/>
      <c r="L4" s="178"/>
    </row>
    <row r="5" spans="1:17" ht="17.25" customHeight="1" x14ac:dyDescent="0.15">
      <c r="A5" s="10"/>
      <c r="B5" s="10"/>
      <c r="C5" s="10"/>
      <c r="D5" s="11"/>
      <c r="E5" s="11"/>
      <c r="F5" s="12"/>
      <c r="G5" s="13" t="s">
        <v>2</v>
      </c>
      <c r="H5" s="177"/>
      <c r="I5" s="178"/>
      <c r="J5" s="178"/>
      <c r="K5" s="178"/>
      <c r="L5" s="178"/>
    </row>
    <row r="6" spans="1:17" ht="17.25" customHeight="1" x14ac:dyDescent="0.15">
      <c r="A6" s="11"/>
      <c r="B6" s="11"/>
      <c r="C6" s="14"/>
      <c r="D6" s="14"/>
      <c r="E6" s="14"/>
      <c r="F6" s="15"/>
      <c r="G6" s="13" t="s">
        <v>3</v>
      </c>
      <c r="H6" s="177"/>
      <c r="I6" s="178"/>
      <c r="J6" s="178"/>
      <c r="K6" s="178"/>
      <c r="L6" s="178"/>
    </row>
    <row r="7" spans="1:17" ht="9.9499999999999993" customHeight="1" x14ac:dyDescent="0.15">
      <c r="A7" s="11"/>
      <c r="B7" s="11"/>
      <c r="C7" s="16"/>
      <c r="D7" s="17"/>
      <c r="E7" s="16"/>
      <c r="F7" s="16"/>
      <c r="G7" s="11"/>
      <c r="H7" s="18"/>
    </row>
    <row r="8" spans="1:17" ht="17.25" customHeight="1" x14ac:dyDescent="0.15">
      <c r="A8" s="179" t="s">
        <v>4</v>
      </c>
      <c r="B8" s="19" t="s">
        <v>5</v>
      </c>
      <c r="C8" s="180" t="s">
        <v>6</v>
      </c>
      <c r="D8" s="181"/>
      <c r="E8" s="182"/>
      <c r="F8" s="20" t="s">
        <v>7</v>
      </c>
      <c r="G8" s="186" t="s">
        <v>8</v>
      </c>
      <c r="H8" s="188" t="s">
        <v>9</v>
      </c>
      <c r="I8" s="190" t="s">
        <v>10</v>
      </c>
      <c r="J8" s="191"/>
      <c r="K8" s="191"/>
      <c r="L8" s="191"/>
    </row>
    <row r="9" spans="1:17" ht="17.25" customHeight="1" x14ac:dyDescent="0.15">
      <c r="A9" s="179"/>
      <c r="B9" s="26" t="s">
        <v>11</v>
      </c>
      <c r="C9" s="183"/>
      <c r="D9" s="184"/>
      <c r="E9" s="185"/>
      <c r="F9" s="27" t="s">
        <v>12</v>
      </c>
      <c r="G9" s="187"/>
      <c r="H9" s="189"/>
      <c r="I9" s="192"/>
      <c r="J9" s="191"/>
      <c r="K9" s="191"/>
      <c r="L9" s="191"/>
    </row>
    <row r="10" spans="1:17" ht="17.25" customHeight="1" x14ac:dyDescent="0.15">
      <c r="A10" s="28">
        <v>43556</v>
      </c>
      <c r="B10" s="29" t="s">
        <v>44</v>
      </c>
      <c r="C10" s="30">
        <v>0.375</v>
      </c>
      <c r="D10" s="31" t="s">
        <v>37</v>
      </c>
      <c r="E10" s="30">
        <v>0.83333333333333337</v>
      </c>
      <c r="F10" s="30" t="s">
        <v>38</v>
      </c>
      <c r="G10" s="32">
        <v>0.41666666666666669</v>
      </c>
      <c r="H10" s="33"/>
      <c r="I10" s="171" t="s">
        <v>54</v>
      </c>
      <c r="J10" s="172"/>
      <c r="K10" s="172"/>
      <c r="L10" s="172"/>
      <c r="Q10" s="64"/>
    </row>
    <row r="11" spans="1:17" ht="17.25" customHeight="1" x14ac:dyDescent="0.15">
      <c r="A11" s="28">
        <v>43557</v>
      </c>
      <c r="B11" s="29" t="s">
        <v>45</v>
      </c>
      <c r="C11" s="30">
        <v>0.375</v>
      </c>
      <c r="D11" s="31" t="s">
        <v>37</v>
      </c>
      <c r="E11" s="30">
        <v>0.625</v>
      </c>
      <c r="F11" s="30"/>
      <c r="G11" s="32">
        <v>0.25</v>
      </c>
      <c r="H11" s="33"/>
      <c r="I11" s="171"/>
      <c r="J11" s="172"/>
      <c r="K11" s="172"/>
      <c r="L11" s="172"/>
      <c r="Q11" s="64"/>
    </row>
    <row r="12" spans="1:17" ht="17.25" customHeight="1" x14ac:dyDescent="0.15">
      <c r="A12" s="28">
        <v>43558</v>
      </c>
      <c r="B12" s="29" t="s">
        <v>46</v>
      </c>
      <c r="C12" s="30"/>
      <c r="D12" s="31" t="s">
        <v>37</v>
      </c>
      <c r="E12" s="30"/>
      <c r="F12" s="30"/>
      <c r="G12" s="32" t="s">
        <v>39</v>
      </c>
      <c r="H12" s="33" t="s">
        <v>33</v>
      </c>
      <c r="I12" s="171"/>
      <c r="J12" s="172"/>
      <c r="K12" s="172"/>
      <c r="L12" s="172"/>
      <c r="Q12" s="64"/>
    </row>
    <row r="13" spans="1:17" ht="17.25" customHeight="1" x14ac:dyDescent="0.15">
      <c r="A13" s="28">
        <v>43559</v>
      </c>
      <c r="B13" s="29" t="s">
        <v>47</v>
      </c>
      <c r="C13" s="30">
        <v>0.29166666666666669</v>
      </c>
      <c r="D13" s="31" t="s">
        <v>37</v>
      </c>
      <c r="E13" s="30">
        <v>0.95833333333333337</v>
      </c>
      <c r="F13" s="30" t="s">
        <v>38</v>
      </c>
      <c r="G13" s="32">
        <v>0.62500000000000011</v>
      </c>
      <c r="H13" s="33"/>
      <c r="I13" s="171"/>
      <c r="J13" s="172"/>
      <c r="K13" s="172"/>
      <c r="L13" s="172"/>
      <c r="Q13" s="64"/>
    </row>
    <row r="14" spans="1:17" ht="17.25" customHeight="1" x14ac:dyDescent="0.15">
      <c r="A14" s="28">
        <v>43560</v>
      </c>
      <c r="B14" s="29" t="s">
        <v>48</v>
      </c>
      <c r="C14" s="30">
        <v>0.33333333333333331</v>
      </c>
      <c r="D14" s="31" t="s">
        <v>37</v>
      </c>
      <c r="E14" s="30">
        <v>0.9375</v>
      </c>
      <c r="F14" s="30" t="s">
        <v>38</v>
      </c>
      <c r="G14" s="32">
        <v>0.56250000000000011</v>
      </c>
      <c r="H14" s="33"/>
      <c r="I14" s="171"/>
      <c r="J14" s="172"/>
      <c r="K14" s="172"/>
      <c r="L14" s="172"/>
      <c r="Q14" s="64"/>
    </row>
    <row r="15" spans="1:17" ht="17.25" customHeight="1" x14ac:dyDescent="0.15">
      <c r="A15" s="48">
        <v>43561</v>
      </c>
      <c r="B15" s="34" t="s">
        <v>49</v>
      </c>
      <c r="C15" s="30">
        <v>0.35416666666666669</v>
      </c>
      <c r="D15" s="31" t="s">
        <v>37</v>
      </c>
      <c r="E15" s="30">
        <v>0.71875</v>
      </c>
      <c r="F15" s="30">
        <v>4.1666666666666664E-2</v>
      </c>
      <c r="G15" s="32">
        <v>0.32291666666666669</v>
      </c>
      <c r="H15" s="33" t="s">
        <v>81</v>
      </c>
      <c r="I15" s="171"/>
      <c r="J15" s="172"/>
      <c r="K15" s="172"/>
      <c r="L15" s="172"/>
      <c r="Q15" s="64"/>
    </row>
    <row r="16" spans="1:17" ht="17.25" customHeight="1" x14ac:dyDescent="0.15">
      <c r="A16" s="48">
        <v>43562</v>
      </c>
      <c r="B16" s="34" t="s">
        <v>50</v>
      </c>
      <c r="C16" s="30"/>
      <c r="D16" s="31" t="s">
        <v>37</v>
      </c>
      <c r="E16" s="30"/>
      <c r="F16" s="30" t="s">
        <v>39</v>
      </c>
      <c r="G16" s="32" t="s">
        <v>39</v>
      </c>
      <c r="H16" s="33"/>
      <c r="I16" s="171"/>
      <c r="J16" s="172"/>
      <c r="K16" s="172"/>
      <c r="L16" s="172"/>
      <c r="Q16" s="64"/>
    </row>
    <row r="17" spans="1:17" ht="17.25" customHeight="1" x14ac:dyDescent="0.15">
      <c r="A17" s="28">
        <v>43563</v>
      </c>
      <c r="B17" s="29" t="s">
        <v>44</v>
      </c>
      <c r="C17" s="30"/>
      <c r="D17" s="31" t="s">
        <v>37</v>
      </c>
      <c r="E17" s="30"/>
      <c r="F17" s="30"/>
      <c r="G17" s="32" t="s">
        <v>39</v>
      </c>
      <c r="H17" s="33" t="s">
        <v>33</v>
      </c>
      <c r="I17" s="171"/>
      <c r="J17" s="172"/>
      <c r="K17" s="172"/>
      <c r="L17" s="172"/>
      <c r="Q17" s="64"/>
    </row>
    <row r="18" spans="1:17" ht="17.25" customHeight="1" x14ac:dyDescent="0.15">
      <c r="A18" s="28">
        <v>43564</v>
      </c>
      <c r="B18" s="29" t="s">
        <v>45</v>
      </c>
      <c r="C18" s="30">
        <v>0.33333333333333331</v>
      </c>
      <c r="D18" s="31" t="s">
        <v>37</v>
      </c>
      <c r="E18" s="30">
        <v>0.8125</v>
      </c>
      <c r="F18" s="30" t="s">
        <v>38</v>
      </c>
      <c r="G18" s="32">
        <v>0.4375</v>
      </c>
      <c r="H18" s="33"/>
      <c r="I18" s="171"/>
      <c r="J18" s="172"/>
      <c r="K18" s="172"/>
      <c r="L18" s="172"/>
      <c r="Q18" s="64"/>
    </row>
    <row r="19" spans="1:17" ht="17.25" customHeight="1" x14ac:dyDescent="0.15">
      <c r="A19" s="28">
        <v>43565</v>
      </c>
      <c r="B19" s="29" t="s">
        <v>46</v>
      </c>
      <c r="C19" s="30"/>
      <c r="D19" s="31" t="s">
        <v>37</v>
      </c>
      <c r="E19" s="30"/>
      <c r="F19" s="30" t="s">
        <v>39</v>
      </c>
      <c r="G19" s="32" t="s">
        <v>39</v>
      </c>
      <c r="H19" s="33" t="s">
        <v>35</v>
      </c>
      <c r="I19" s="171"/>
      <c r="J19" s="172"/>
      <c r="K19" s="172"/>
      <c r="L19" s="172"/>
      <c r="Q19" s="64"/>
    </row>
    <row r="20" spans="1:17" ht="17.25" customHeight="1" x14ac:dyDescent="0.15">
      <c r="A20" s="28">
        <v>43566</v>
      </c>
      <c r="B20" s="29" t="s">
        <v>47</v>
      </c>
      <c r="C20" s="30">
        <v>0.41666666666666669</v>
      </c>
      <c r="D20" s="31" t="s">
        <v>37</v>
      </c>
      <c r="E20" s="30">
        <v>0.85416666666666663</v>
      </c>
      <c r="F20" s="30" t="s">
        <v>38</v>
      </c>
      <c r="G20" s="32">
        <v>0.39583333333333326</v>
      </c>
      <c r="H20" s="33"/>
      <c r="I20" s="171"/>
      <c r="J20" s="172"/>
      <c r="K20" s="172"/>
      <c r="L20" s="172"/>
      <c r="Q20" s="64"/>
    </row>
    <row r="21" spans="1:17" ht="17.25" customHeight="1" x14ac:dyDescent="0.15">
      <c r="A21" s="28">
        <v>43567</v>
      </c>
      <c r="B21" s="29" t="s">
        <v>48</v>
      </c>
      <c r="C21" s="30">
        <v>0.29166666666666669</v>
      </c>
      <c r="D21" s="31" t="s">
        <v>37</v>
      </c>
      <c r="E21" s="30">
        <v>0.97916666666666663</v>
      </c>
      <c r="F21" s="30" t="s">
        <v>38</v>
      </c>
      <c r="G21" s="32">
        <v>0.64583333333333337</v>
      </c>
      <c r="H21" s="33"/>
      <c r="I21" s="171"/>
      <c r="J21" s="172"/>
      <c r="K21" s="172"/>
      <c r="L21" s="172"/>
      <c r="Q21" s="64"/>
    </row>
    <row r="22" spans="1:17" ht="17.25" customHeight="1" x14ac:dyDescent="0.15">
      <c r="A22" s="48">
        <v>43568</v>
      </c>
      <c r="B22" s="34" t="s">
        <v>49</v>
      </c>
      <c r="C22" s="30">
        <v>0.35416666666666669</v>
      </c>
      <c r="D22" s="31" t="s">
        <v>37</v>
      </c>
      <c r="E22" s="30">
        <v>0.64583333333333337</v>
      </c>
      <c r="F22" s="30">
        <v>0.125</v>
      </c>
      <c r="G22" s="32">
        <v>0.16666666666666669</v>
      </c>
      <c r="H22" s="33" t="s">
        <v>34</v>
      </c>
      <c r="I22" s="171"/>
      <c r="J22" s="172"/>
      <c r="K22" s="172"/>
      <c r="L22" s="172"/>
      <c r="Q22" s="64"/>
    </row>
    <row r="23" spans="1:17" ht="17.25" customHeight="1" x14ac:dyDescent="0.15">
      <c r="A23" s="48">
        <v>43569</v>
      </c>
      <c r="B23" s="34" t="s">
        <v>50</v>
      </c>
      <c r="C23" s="30"/>
      <c r="D23" s="31" t="s">
        <v>37</v>
      </c>
      <c r="E23" s="30"/>
      <c r="F23" s="30" t="s">
        <v>39</v>
      </c>
      <c r="G23" s="32" t="s">
        <v>39</v>
      </c>
      <c r="H23" s="33"/>
      <c r="I23" s="171"/>
      <c r="J23" s="172"/>
      <c r="K23" s="172"/>
      <c r="L23" s="172"/>
      <c r="Q23" s="64"/>
    </row>
    <row r="24" spans="1:17" ht="17.25" customHeight="1" x14ac:dyDescent="0.15">
      <c r="A24" s="28">
        <v>43570</v>
      </c>
      <c r="B24" s="29" t="s">
        <v>44</v>
      </c>
      <c r="C24" s="30"/>
      <c r="D24" s="31" t="s">
        <v>37</v>
      </c>
      <c r="E24" s="30"/>
      <c r="F24" s="30"/>
      <c r="G24" s="32">
        <v>0.32291666666666669</v>
      </c>
      <c r="H24" s="33"/>
      <c r="I24" s="171"/>
      <c r="J24" s="172"/>
      <c r="K24" s="172"/>
      <c r="L24" s="172"/>
      <c r="Q24" s="64"/>
    </row>
    <row r="25" spans="1:17" ht="17.25" customHeight="1" x14ac:dyDescent="0.15">
      <c r="A25" s="28">
        <v>43571</v>
      </c>
      <c r="B25" s="29" t="s">
        <v>45</v>
      </c>
      <c r="C25" s="30">
        <v>0.39583333333333331</v>
      </c>
      <c r="D25" s="31" t="s">
        <v>37</v>
      </c>
      <c r="E25" s="30">
        <v>0.83333333333333337</v>
      </c>
      <c r="F25" s="30" t="s">
        <v>38</v>
      </c>
      <c r="G25" s="32">
        <v>0.39583333333333337</v>
      </c>
      <c r="H25" s="33"/>
      <c r="I25" s="171"/>
      <c r="J25" s="172"/>
      <c r="K25" s="172"/>
      <c r="L25" s="172"/>
      <c r="Q25" s="64"/>
    </row>
    <row r="26" spans="1:17" ht="17.25" customHeight="1" x14ac:dyDescent="0.15">
      <c r="A26" s="28">
        <v>43572</v>
      </c>
      <c r="B26" s="29" t="s">
        <v>46</v>
      </c>
      <c r="C26" s="30">
        <v>0.33333333333333331</v>
      </c>
      <c r="D26" s="31" t="s">
        <v>37</v>
      </c>
      <c r="E26" s="30">
        <v>0.90625</v>
      </c>
      <c r="F26" s="30" t="s">
        <v>38</v>
      </c>
      <c r="G26" s="32">
        <v>0.53125000000000011</v>
      </c>
      <c r="H26" s="33"/>
      <c r="I26" s="171"/>
      <c r="J26" s="172"/>
      <c r="K26" s="172"/>
      <c r="L26" s="172"/>
      <c r="Q26" s="64"/>
    </row>
    <row r="27" spans="1:17" ht="17.25" customHeight="1" x14ac:dyDescent="0.15">
      <c r="A27" s="28">
        <v>43573</v>
      </c>
      <c r="B27" s="29" t="s">
        <v>47</v>
      </c>
      <c r="C27" s="30">
        <v>0.375</v>
      </c>
      <c r="D27" s="31" t="s">
        <v>37</v>
      </c>
      <c r="E27" s="30">
        <v>0.875</v>
      </c>
      <c r="F27" s="30" t="s">
        <v>38</v>
      </c>
      <c r="G27" s="32">
        <v>0.45833333333333331</v>
      </c>
      <c r="H27" s="33"/>
      <c r="I27" s="171"/>
      <c r="J27" s="172"/>
      <c r="K27" s="172"/>
      <c r="L27" s="172"/>
      <c r="Q27" s="64"/>
    </row>
    <row r="28" spans="1:17" ht="17.25" customHeight="1" x14ac:dyDescent="0.15">
      <c r="A28" s="28">
        <v>43574</v>
      </c>
      <c r="B28" s="29" t="s">
        <v>48</v>
      </c>
      <c r="C28" s="30">
        <v>0.39583333333333331</v>
      </c>
      <c r="D28" s="31" t="s">
        <v>37</v>
      </c>
      <c r="E28" s="30">
        <v>0.67708333333333337</v>
      </c>
      <c r="F28" s="30" t="s">
        <v>40</v>
      </c>
      <c r="G28" s="32">
        <v>0.25000000000000006</v>
      </c>
      <c r="H28" s="33"/>
      <c r="I28" s="171"/>
      <c r="J28" s="172"/>
      <c r="K28" s="172"/>
      <c r="L28" s="172"/>
      <c r="Q28" s="64"/>
    </row>
    <row r="29" spans="1:17" ht="17.25" customHeight="1" x14ac:dyDescent="0.15">
      <c r="A29" s="48">
        <v>43575</v>
      </c>
      <c r="B29" s="34" t="s">
        <v>49</v>
      </c>
      <c r="C29" s="30"/>
      <c r="D29" s="31" t="s">
        <v>37</v>
      </c>
      <c r="E29" s="30"/>
      <c r="F29" s="30" t="s">
        <v>39</v>
      </c>
      <c r="G29" s="32" t="s">
        <v>39</v>
      </c>
      <c r="H29" s="33"/>
      <c r="I29" s="171"/>
      <c r="J29" s="172"/>
      <c r="K29" s="172"/>
      <c r="L29" s="172"/>
      <c r="Q29" s="64"/>
    </row>
    <row r="30" spans="1:17" ht="17.25" customHeight="1" x14ac:dyDescent="0.15">
      <c r="A30" s="48">
        <v>43576</v>
      </c>
      <c r="B30" s="34" t="s">
        <v>50</v>
      </c>
      <c r="C30" s="30"/>
      <c r="D30" s="31" t="s">
        <v>37</v>
      </c>
      <c r="E30" s="30"/>
      <c r="F30" s="30"/>
      <c r="G30" s="32" t="s">
        <v>39</v>
      </c>
      <c r="H30" s="33"/>
      <c r="I30" s="171"/>
      <c r="J30" s="172"/>
      <c r="K30" s="172"/>
      <c r="L30" s="172"/>
      <c r="Q30" s="64"/>
    </row>
    <row r="31" spans="1:17" ht="17.25" customHeight="1" x14ac:dyDescent="0.15">
      <c r="A31" s="28">
        <v>43577</v>
      </c>
      <c r="B31" s="29" t="s">
        <v>44</v>
      </c>
      <c r="C31" s="30">
        <v>0.25</v>
      </c>
      <c r="D31" s="31" t="s">
        <v>37</v>
      </c>
      <c r="E31" s="30">
        <v>0.875</v>
      </c>
      <c r="F31" s="30" t="s">
        <v>38</v>
      </c>
      <c r="G31" s="32">
        <v>0.58333333333333337</v>
      </c>
      <c r="H31" s="33"/>
      <c r="I31" s="171"/>
      <c r="J31" s="172"/>
      <c r="K31" s="172"/>
      <c r="L31" s="172"/>
      <c r="Q31" s="64"/>
    </row>
    <row r="32" spans="1:17" ht="17.25" customHeight="1" x14ac:dyDescent="0.15">
      <c r="A32" s="28">
        <v>43578</v>
      </c>
      <c r="B32" s="29" t="s">
        <v>45</v>
      </c>
      <c r="C32" s="30"/>
      <c r="D32" s="31" t="s">
        <v>37</v>
      </c>
      <c r="E32" s="30"/>
      <c r="F32" s="30" t="s">
        <v>39</v>
      </c>
      <c r="G32" s="32" t="s">
        <v>39</v>
      </c>
      <c r="H32" s="33" t="s">
        <v>28</v>
      </c>
      <c r="I32" s="171"/>
      <c r="J32" s="172"/>
      <c r="K32" s="172"/>
      <c r="L32" s="172"/>
      <c r="Q32" s="64"/>
    </row>
    <row r="33" spans="1:17" ht="17.25" customHeight="1" x14ac:dyDescent="0.15">
      <c r="A33" s="28">
        <v>43579</v>
      </c>
      <c r="B33" s="29" t="s">
        <v>46</v>
      </c>
      <c r="C33" s="30">
        <v>0.41666666666666669</v>
      </c>
      <c r="D33" s="31" t="s">
        <v>37</v>
      </c>
      <c r="E33" s="30">
        <v>0.72916666666666663</v>
      </c>
      <c r="F33" s="30" t="s">
        <v>40</v>
      </c>
      <c r="G33" s="32">
        <v>0.28124999999999994</v>
      </c>
      <c r="H33" s="33" t="s">
        <v>34</v>
      </c>
      <c r="I33" s="171"/>
      <c r="J33" s="172"/>
      <c r="K33" s="172"/>
      <c r="L33" s="172"/>
      <c r="Q33" s="64"/>
    </row>
    <row r="34" spans="1:17" ht="17.25" customHeight="1" x14ac:dyDescent="0.15">
      <c r="A34" s="28">
        <v>43580</v>
      </c>
      <c r="B34" s="29" t="s">
        <v>47</v>
      </c>
      <c r="C34" s="30">
        <v>0.33333333333333331</v>
      </c>
      <c r="D34" s="31" t="s">
        <v>37</v>
      </c>
      <c r="E34" s="30">
        <v>0.83333333333333337</v>
      </c>
      <c r="F34" s="30">
        <v>0.1875</v>
      </c>
      <c r="G34" s="32">
        <v>0.3125</v>
      </c>
      <c r="H34" s="33"/>
      <c r="I34" s="171"/>
      <c r="J34" s="172"/>
      <c r="K34" s="172"/>
      <c r="L34" s="172"/>
      <c r="Q34" s="64"/>
    </row>
    <row r="35" spans="1:17" ht="17.25" customHeight="1" x14ac:dyDescent="0.15">
      <c r="A35" s="28">
        <v>43581</v>
      </c>
      <c r="B35" s="29" t="s">
        <v>48</v>
      </c>
      <c r="C35" s="30">
        <v>0.45833333333333331</v>
      </c>
      <c r="D35" s="31" t="s">
        <v>37</v>
      </c>
      <c r="E35" s="30">
        <v>0.72916666666666663</v>
      </c>
      <c r="F35" s="30" t="s">
        <v>40</v>
      </c>
      <c r="G35" s="32">
        <v>0.23958333333333331</v>
      </c>
      <c r="H35" s="33" t="s">
        <v>36</v>
      </c>
      <c r="I35" s="171"/>
      <c r="J35" s="172"/>
      <c r="K35" s="172"/>
      <c r="L35" s="172"/>
      <c r="Q35" s="64"/>
    </row>
    <row r="36" spans="1:17" ht="17.25" customHeight="1" x14ac:dyDescent="0.15">
      <c r="A36" s="48">
        <v>43582</v>
      </c>
      <c r="B36" s="34" t="s">
        <v>49</v>
      </c>
      <c r="C36" s="30"/>
      <c r="D36" s="31" t="s">
        <v>37</v>
      </c>
      <c r="E36" s="30"/>
      <c r="F36" s="30"/>
      <c r="G36" s="32" t="s">
        <v>39</v>
      </c>
      <c r="H36" s="33"/>
      <c r="I36" s="171"/>
      <c r="J36" s="172"/>
      <c r="K36" s="172"/>
      <c r="L36" s="172"/>
      <c r="Q36" s="65"/>
    </row>
    <row r="37" spans="1:17" ht="17.25" customHeight="1" x14ac:dyDescent="0.15">
      <c r="A37" s="48">
        <v>43583</v>
      </c>
      <c r="B37" s="34" t="s">
        <v>50</v>
      </c>
      <c r="C37" s="30"/>
      <c r="D37" s="31" t="s">
        <v>37</v>
      </c>
      <c r="E37" s="30"/>
      <c r="F37" s="30" t="s">
        <v>39</v>
      </c>
      <c r="G37" s="32" t="s">
        <v>39</v>
      </c>
      <c r="H37" s="33"/>
      <c r="I37" s="171"/>
      <c r="J37" s="172"/>
      <c r="K37" s="172"/>
      <c r="L37" s="172"/>
    </row>
    <row r="38" spans="1:17" ht="17.25" customHeight="1" x14ac:dyDescent="0.15">
      <c r="A38" s="48">
        <v>43584</v>
      </c>
      <c r="B38" s="34" t="s">
        <v>51</v>
      </c>
      <c r="C38" s="30"/>
      <c r="D38" s="31" t="s">
        <v>37</v>
      </c>
      <c r="E38" s="30"/>
      <c r="F38" s="30" t="s">
        <v>39</v>
      </c>
      <c r="G38" s="32" t="s">
        <v>39</v>
      </c>
      <c r="H38" s="33"/>
      <c r="I38" s="171"/>
      <c r="J38" s="172"/>
      <c r="K38" s="172"/>
      <c r="L38" s="172"/>
    </row>
    <row r="39" spans="1:17" ht="17.25" customHeight="1" x14ac:dyDescent="0.15">
      <c r="A39" s="48">
        <v>43585</v>
      </c>
      <c r="B39" s="34" t="s">
        <v>51</v>
      </c>
      <c r="C39" s="30"/>
      <c r="D39" s="31" t="s">
        <v>37</v>
      </c>
      <c r="E39" s="30"/>
      <c r="F39" s="30" t="s">
        <v>39</v>
      </c>
      <c r="G39" s="32" t="s">
        <v>39</v>
      </c>
      <c r="H39" s="33"/>
      <c r="I39" s="171"/>
      <c r="J39" s="172"/>
      <c r="K39" s="172"/>
      <c r="L39" s="172"/>
    </row>
    <row r="40" spans="1:17" ht="17.25" customHeight="1" x14ac:dyDescent="0.15">
      <c r="A40" s="28"/>
      <c r="B40" s="34"/>
      <c r="C40" s="30"/>
      <c r="D40" s="31" t="s">
        <v>37</v>
      </c>
      <c r="E40" s="30"/>
      <c r="F40" s="30" t="s">
        <v>39</v>
      </c>
      <c r="G40" s="32" t="s">
        <v>39</v>
      </c>
      <c r="H40" s="33"/>
      <c r="I40" s="171"/>
      <c r="J40" s="172"/>
      <c r="K40" s="172"/>
      <c r="L40" s="172"/>
    </row>
    <row r="41" spans="1:17" ht="17.25" customHeight="1" x14ac:dyDescent="0.15">
      <c r="A41" s="173" t="s">
        <v>30</v>
      </c>
      <c r="B41" s="174"/>
      <c r="C41" s="174"/>
      <c r="D41" s="174"/>
      <c r="E41" s="174"/>
      <c r="F41" s="175"/>
      <c r="G41" s="44">
        <v>7.197916666666667</v>
      </c>
      <c r="H41" s="36"/>
      <c r="I41" s="171"/>
      <c r="J41" s="172"/>
      <c r="K41" s="172"/>
      <c r="L41" s="172"/>
    </row>
    <row r="42" spans="1:17" ht="17.25" customHeight="1" x14ac:dyDescent="0.15">
      <c r="A42" s="173" t="s">
        <v>31</v>
      </c>
      <c r="B42" s="174"/>
      <c r="C42" s="174"/>
      <c r="D42" s="174"/>
      <c r="E42" s="174"/>
      <c r="F42" s="175"/>
      <c r="G42" s="44">
        <v>0.73958333333333337</v>
      </c>
      <c r="H42" s="36"/>
      <c r="I42" s="171"/>
      <c r="J42" s="172"/>
      <c r="K42" s="172"/>
      <c r="L42" s="172"/>
    </row>
    <row r="43" spans="1:17" ht="26.1" customHeight="1" x14ac:dyDescent="0.15">
      <c r="A43" s="138" t="s">
        <v>42</v>
      </c>
      <c r="B43" s="139"/>
      <c r="C43" s="139"/>
      <c r="D43" s="139"/>
      <c r="E43" s="139"/>
      <c r="F43" s="139"/>
      <c r="G43" s="139"/>
      <c r="H43" s="139"/>
      <c r="I43" s="139"/>
      <c r="J43" s="139"/>
      <c r="K43" s="139"/>
      <c r="L43" s="139"/>
    </row>
    <row r="44" spans="1:17" ht="13.5" customHeight="1" x14ac:dyDescent="0.15">
      <c r="A44" s="138" t="s">
        <v>32</v>
      </c>
      <c r="B44" s="139"/>
      <c r="C44" s="139"/>
      <c r="D44" s="139"/>
      <c r="E44" s="139"/>
      <c r="F44" s="139"/>
      <c r="G44" s="139"/>
      <c r="H44" s="139"/>
      <c r="I44" s="139"/>
      <c r="J44" s="139"/>
      <c r="K44" s="139"/>
      <c r="L44" s="139"/>
    </row>
    <row r="45" spans="1:17" ht="13.5" customHeight="1" x14ac:dyDescent="0.15">
      <c r="A45" s="138" t="s">
        <v>52</v>
      </c>
      <c r="B45" s="139"/>
      <c r="C45" s="139"/>
      <c r="D45" s="139"/>
      <c r="E45" s="139"/>
      <c r="F45" s="139"/>
      <c r="G45" s="139"/>
      <c r="H45" s="139"/>
      <c r="I45" s="139"/>
      <c r="J45" s="139"/>
      <c r="K45" s="139"/>
      <c r="L45" s="139"/>
    </row>
    <row r="46" spans="1:17" ht="39.950000000000003" customHeight="1" x14ac:dyDescent="0.15">
      <c r="A46" s="138" t="s">
        <v>68</v>
      </c>
      <c r="B46" s="139"/>
      <c r="C46" s="139"/>
      <c r="D46" s="139"/>
      <c r="E46" s="139"/>
      <c r="F46" s="139"/>
      <c r="G46" s="139"/>
      <c r="H46" s="139"/>
      <c r="I46" s="139"/>
      <c r="J46" s="139"/>
      <c r="K46" s="139"/>
      <c r="L46" s="139"/>
    </row>
    <row r="47" spans="1:17" ht="13.5" customHeight="1" x14ac:dyDescent="0.15">
      <c r="A47" s="138" t="s">
        <v>55</v>
      </c>
      <c r="B47" s="139"/>
      <c r="C47" s="139"/>
      <c r="D47" s="139"/>
      <c r="E47" s="139"/>
      <c r="F47" s="139"/>
      <c r="G47" s="139"/>
      <c r="H47" s="139"/>
      <c r="I47" s="139"/>
      <c r="J47" s="139"/>
      <c r="K47" s="139"/>
      <c r="L47" s="139"/>
    </row>
    <row r="48" spans="1:17" x14ac:dyDescent="0.15">
      <c r="A48" s="10"/>
      <c r="B48"/>
      <c r="C48"/>
      <c r="D48"/>
      <c r="E48"/>
      <c r="G48"/>
    </row>
    <row r="49" spans="1:7" x14ac:dyDescent="0.15">
      <c r="A49" s="10"/>
      <c r="B49"/>
      <c r="C49"/>
      <c r="D49"/>
      <c r="E49"/>
      <c r="G49"/>
    </row>
  </sheetData>
  <mergeCells count="18">
    <mergeCell ref="A46:L46"/>
    <mergeCell ref="A44:L44"/>
    <mergeCell ref="A45:L45"/>
    <mergeCell ref="A47:L47"/>
    <mergeCell ref="A1:L1"/>
    <mergeCell ref="I10:L42"/>
    <mergeCell ref="A41:F41"/>
    <mergeCell ref="A42:F42"/>
    <mergeCell ref="A43:L43"/>
    <mergeCell ref="A2:G2"/>
    <mergeCell ref="H4:L4"/>
    <mergeCell ref="H5:L5"/>
    <mergeCell ref="H6:L6"/>
    <mergeCell ref="A8:A9"/>
    <mergeCell ref="C8:E9"/>
    <mergeCell ref="G8:G9"/>
    <mergeCell ref="H8:H9"/>
    <mergeCell ref="I8:L9"/>
  </mergeCells>
  <phoneticPr fontId="3"/>
  <conditionalFormatting sqref="A10:B10">
    <cfRule type="expression" dxfId="29" priority="32">
      <formula>#REF!=0</formula>
    </cfRule>
  </conditionalFormatting>
  <conditionalFormatting sqref="A11">
    <cfRule type="expression" dxfId="28" priority="33">
      <formula>#REF!=0</formula>
    </cfRule>
  </conditionalFormatting>
  <conditionalFormatting sqref="A12">
    <cfRule type="expression" dxfId="27" priority="34">
      <formula>#REF!=0</formula>
    </cfRule>
  </conditionalFormatting>
  <conditionalFormatting sqref="A13">
    <cfRule type="expression" dxfId="26" priority="35">
      <formula>#REF!=0</formula>
    </cfRule>
  </conditionalFormatting>
  <conditionalFormatting sqref="A14">
    <cfRule type="expression" dxfId="25" priority="36">
      <formula>#REF!=0</formula>
    </cfRule>
  </conditionalFormatting>
  <conditionalFormatting sqref="A15">
    <cfRule type="expression" dxfId="24" priority="37">
      <formula>#REF!=0</formula>
    </cfRule>
  </conditionalFormatting>
  <conditionalFormatting sqref="A16">
    <cfRule type="expression" dxfId="23" priority="38">
      <formula>#REF!=0</formula>
    </cfRule>
  </conditionalFormatting>
  <conditionalFormatting sqref="A17">
    <cfRule type="expression" dxfId="22" priority="39">
      <formula>#REF!=0</formula>
    </cfRule>
  </conditionalFormatting>
  <conditionalFormatting sqref="A18">
    <cfRule type="expression" dxfId="21" priority="40">
      <formula>#REF!=0</formula>
    </cfRule>
  </conditionalFormatting>
  <conditionalFormatting sqref="A19:A20">
    <cfRule type="expression" dxfId="20" priority="41">
      <formula>#REF!=0</formula>
    </cfRule>
  </conditionalFormatting>
  <conditionalFormatting sqref="A21">
    <cfRule type="expression" dxfId="19" priority="43">
      <formula>#REF!=0</formula>
    </cfRule>
  </conditionalFormatting>
  <conditionalFormatting sqref="A22">
    <cfRule type="expression" dxfId="18" priority="44">
      <formula>#REF!=0</formula>
    </cfRule>
  </conditionalFormatting>
  <conditionalFormatting sqref="A23">
    <cfRule type="expression" dxfId="17" priority="45">
      <formula>#REF!=0</formula>
    </cfRule>
  </conditionalFormatting>
  <conditionalFormatting sqref="A24">
    <cfRule type="expression" dxfId="16" priority="46">
      <formula>#REF!=0</formula>
    </cfRule>
  </conditionalFormatting>
  <conditionalFormatting sqref="A25">
    <cfRule type="expression" dxfId="15" priority="47">
      <formula>#REF!=0</formula>
    </cfRule>
  </conditionalFormatting>
  <conditionalFormatting sqref="A26">
    <cfRule type="expression" dxfId="14" priority="48">
      <formula>#REF!=0</formula>
    </cfRule>
  </conditionalFormatting>
  <conditionalFormatting sqref="A27">
    <cfRule type="expression" dxfId="13" priority="49">
      <formula>#REF!=0</formula>
    </cfRule>
  </conditionalFormatting>
  <conditionalFormatting sqref="A28">
    <cfRule type="expression" dxfId="12" priority="50">
      <formula>#REF!=0</formula>
    </cfRule>
  </conditionalFormatting>
  <conditionalFormatting sqref="A29">
    <cfRule type="expression" dxfId="11" priority="51">
      <formula>#REF!=0</formula>
    </cfRule>
  </conditionalFormatting>
  <conditionalFormatting sqref="A30">
    <cfRule type="expression" dxfId="10" priority="52">
      <formula>#REF!=0</formula>
    </cfRule>
  </conditionalFormatting>
  <conditionalFormatting sqref="A31">
    <cfRule type="expression" dxfId="9" priority="53">
      <formula>#REF!=0</formula>
    </cfRule>
  </conditionalFormatting>
  <conditionalFormatting sqref="A32">
    <cfRule type="expression" dxfId="8" priority="54">
      <formula>#REF!=0</formula>
    </cfRule>
  </conditionalFormatting>
  <conditionalFormatting sqref="A33">
    <cfRule type="expression" dxfId="7" priority="55">
      <formula>#REF!=0</formula>
    </cfRule>
  </conditionalFormatting>
  <conditionalFormatting sqref="A34">
    <cfRule type="expression" dxfId="6" priority="56">
      <formula>#REF!=0</formula>
    </cfRule>
  </conditionalFormatting>
  <conditionalFormatting sqref="A35">
    <cfRule type="expression" dxfId="5" priority="57">
      <formula>#REF!=0</formula>
    </cfRule>
  </conditionalFormatting>
  <conditionalFormatting sqref="A36">
    <cfRule type="expression" dxfId="4" priority="58">
      <formula>#REF!=0</formula>
    </cfRule>
  </conditionalFormatting>
  <conditionalFormatting sqref="A37">
    <cfRule type="expression" dxfId="3" priority="59">
      <formula>#REF!=0</formula>
    </cfRule>
  </conditionalFormatting>
  <conditionalFormatting sqref="A38:A40">
    <cfRule type="expression" dxfId="2" priority="60">
      <formula>#REF!=0</formula>
    </cfRule>
  </conditionalFormatting>
  <conditionalFormatting sqref="B15">
    <cfRule type="expression" dxfId="1" priority="61">
      <formula>#REF!=0</formula>
    </cfRule>
  </conditionalFormatting>
  <conditionalFormatting sqref="B11">
    <cfRule type="expression" dxfId="0" priority="62">
      <formula>#REF!=0</formula>
    </cfRule>
  </conditionalFormatting>
  <dataValidations count="2">
    <dataValidation type="list" allowBlank="1" showInputMessage="1" showErrorMessage="1" sqref="H11:H14 H16:H40" xr:uid="{00000000-0002-0000-0200-000000000000}">
      <formula1>#REF!</formula1>
    </dataValidation>
    <dataValidation type="list" allowBlank="1" showInputMessage="1" sqref="H10 H15" xr:uid="{F1CA5C80-B206-4CC7-9E40-FDE2B64269F9}">
      <formula1>#REF!</formula1>
    </dataValidation>
  </dataValidations>
  <pageMargins left="0.70866141732283472" right="0.51181102362204722" top="0.55118110236220474" bottom="0"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86"/>
  <sheetViews>
    <sheetView zoomScaleNormal="100" workbookViewId="0">
      <selection activeCell="I8" sqref="I8"/>
    </sheetView>
  </sheetViews>
  <sheetFormatPr defaultRowHeight="13.5" x14ac:dyDescent="0.15"/>
  <cols>
    <col min="2" max="2" width="26.875" bestFit="1" customWidth="1"/>
    <col min="6" max="6" width="34" bestFit="1" customWidth="1"/>
  </cols>
  <sheetData>
    <row r="1" spans="1:9" x14ac:dyDescent="0.15">
      <c r="A1" s="111" t="s">
        <v>43</v>
      </c>
      <c r="B1" s="111"/>
      <c r="C1" s="111"/>
      <c r="F1" t="s">
        <v>124</v>
      </c>
      <c r="I1" t="s">
        <v>107</v>
      </c>
    </row>
    <row r="2" spans="1:9" x14ac:dyDescent="0.15">
      <c r="A2" s="112">
        <v>46141</v>
      </c>
      <c r="B2" s="111" t="s">
        <v>85</v>
      </c>
      <c r="C2" s="111" t="s">
        <v>51</v>
      </c>
      <c r="F2" t="s">
        <v>125</v>
      </c>
      <c r="I2" t="s">
        <v>108</v>
      </c>
    </row>
    <row r="3" spans="1:9" x14ac:dyDescent="0.15">
      <c r="A3" s="112">
        <v>46146</v>
      </c>
      <c r="B3" s="111" t="s">
        <v>86</v>
      </c>
      <c r="C3" s="111" t="s">
        <v>51</v>
      </c>
      <c r="F3" t="s">
        <v>126</v>
      </c>
      <c r="I3" t="s">
        <v>110</v>
      </c>
    </row>
    <row r="4" spans="1:9" x14ac:dyDescent="0.15">
      <c r="A4" s="112">
        <v>46147</v>
      </c>
      <c r="B4" s="111" t="s">
        <v>87</v>
      </c>
      <c r="C4" s="111" t="s">
        <v>51</v>
      </c>
      <c r="F4" t="s">
        <v>109</v>
      </c>
      <c r="I4" t="s">
        <v>111</v>
      </c>
    </row>
    <row r="5" spans="1:9" x14ac:dyDescent="0.15">
      <c r="A5" s="112">
        <v>46148</v>
      </c>
      <c r="B5" s="111" t="s">
        <v>102</v>
      </c>
      <c r="C5" s="111" t="s">
        <v>51</v>
      </c>
      <c r="F5" t="s">
        <v>116</v>
      </c>
      <c r="I5" t="s">
        <v>112</v>
      </c>
    </row>
    <row r="6" spans="1:9" x14ac:dyDescent="0.15">
      <c r="A6" s="112">
        <v>46223</v>
      </c>
      <c r="B6" s="111" t="s">
        <v>88</v>
      </c>
      <c r="C6" s="111" t="s">
        <v>51</v>
      </c>
      <c r="F6" t="s">
        <v>117</v>
      </c>
      <c r="I6" t="s">
        <v>115</v>
      </c>
    </row>
    <row r="7" spans="1:9" x14ac:dyDescent="0.15">
      <c r="A7" s="112">
        <v>46245</v>
      </c>
      <c r="B7" s="111" t="s">
        <v>89</v>
      </c>
      <c r="C7" s="111" t="s">
        <v>51</v>
      </c>
      <c r="F7" t="s">
        <v>118</v>
      </c>
      <c r="I7" t="s">
        <v>113</v>
      </c>
    </row>
    <row r="8" spans="1:9" x14ac:dyDescent="0.15">
      <c r="A8" s="112">
        <v>46286</v>
      </c>
      <c r="B8" s="111" t="s">
        <v>90</v>
      </c>
      <c r="C8" s="111" t="s">
        <v>51</v>
      </c>
      <c r="F8" t="s">
        <v>119</v>
      </c>
      <c r="I8" t="s">
        <v>114</v>
      </c>
    </row>
    <row r="9" spans="1:9" x14ac:dyDescent="0.15">
      <c r="A9" s="112">
        <v>46287</v>
      </c>
      <c r="B9" s="111" t="s">
        <v>91</v>
      </c>
      <c r="C9" s="111" t="s">
        <v>51</v>
      </c>
      <c r="F9" t="s">
        <v>120</v>
      </c>
    </row>
    <row r="10" spans="1:9" x14ac:dyDescent="0.15">
      <c r="A10" s="112">
        <v>46288</v>
      </c>
      <c r="B10" s="111" t="s">
        <v>92</v>
      </c>
      <c r="C10" s="111" t="s">
        <v>51</v>
      </c>
      <c r="F10" t="s">
        <v>121</v>
      </c>
    </row>
    <row r="11" spans="1:9" x14ac:dyDescent="0.15">
      <c r="A11" s="112">
        <v>46307</v>
      </c>
      <c r="B11" s="111" t="s">
        <v>93</v>
      </c>
      <c r="C11" s="111" t="s">
        <v>51</v>
      </c>
      <c r="F11" t="s">
        <v>122</v>
      </c>
    </row>
    <row r="12" spans="1:9" x14ac:dyDescent="0.15">
      <c r="A12" s="112">
        <v>46329</v>
      </c>
      <c r="B12" s="111" t="s">
        <v>94</v>
      </c>
      <c r="C12" s="111" t="s">
        <v>51</v>
      </c>
      <c r="F12" t="s">
        <v>123</v>
      </c>
    </row>
    <row r="13" spans="1:9" x14ac:dyDescent="0.15">
      <c r="A13" s="112">
        <v>46349</v>
      </c>
      <c r="B13" s="111" t="s">
        <v>95</v>
      </c>
      <c r="C13" s="111" t="s">
        <v>51</v>
      </c>
    </row>
    <row r="14" spans="1:9" x14ac:dyDescent="0.15">
      <c r="A14" s="112">
        <v>46385</v>
      </c>
      <c r="B14" s="111" t="s">
        <v>96</v>
      </c>
      <c r="C14" s="111" t="s">
        <v>51</v>
      </c>
    </row>
    <row r="15" spans="1:9" x14ac:dyDescent="0.15">
      <c r="A15" s="112">
        <v>46386</v>
      </c>
      <c r="B15" s="111" t="s">
        <v>96</v>
      </c>
      <c r="C15" s="111" t="s">
        <v>51</v>
      </c>
    </row>
    <row r="16" spans="1:9" x14ac:dyDescent="0.15">
      <c r="A16" s="112">
        <v>46387</v>
      </c>
      <c r="B16" s="111" t="s">
        <v>96</v>
      </c>
      <c r="C16" s="111" t="s">
        <v>51</v>
      </c>
    </row>
    <row r="17" spans="1:3" x14ac:dyDescent="0.15">
      <c r="A17" s="112">
        <v>46388</v>
      </c>
      <c r="B17" s="111" t="s">
        <v>97</v>
      </c>
      <c r="C17" s="111" t="s">
        <v>51</v>
      </c>
    </row>
    <row r="18" spans="1:3" x14ac:dyDescent="0.15">
      <c r="A18" s="112">
        <v>46398</v>
      </c>
      <c r="B18" s="111" t="s">
        <v>98</v>
      </c>
      <c r="C18" s="111" t="s">
        <v>51</v>
      </c>
    </row>
    <row r="19" spans="1:3" x14ac:dyDescent="0.15">
      <c r="A19" s="112">
        <v>46429</v>
      </c>
      <c r="B19" s="111" t="s">
        <v>99</v>
      </c>
      <c r="C19" s="111" t="s">
        <v>51</v>
      </c>
    </row>
    <row r="20" spans="1:3" x14ac:dyDescent="0.15">
      <c r="A20" s="112">
        <v>46441</v>
      </c>
      <c r="B20" s="111" t="s">
        <v>100</v>
      </c>
      <c r="C20" s="111" t="s">
        <v>51</v>
      </c>
    </row>
    <row r="21" spans="1:3" x14ac:dyDescent="0.15">
      <c r="A21" s="112">
        <v>46468</v>
      </c>
      <c r="B21" s="111" t="s">
        <v>101</v>
      </c>
      <c r="C21" s="111" t="s">
        <v>51</v>
      </c>
    </row>
    <row r="22" spans="1:3" x14ac:dyDescent="0.15">
      <c r="A22" s="110">
        <v>46113</v>
      </c>
    </row>
    <row r="23" spans="1:3" x14ac:dyDescent="0.15">
      <c r="A23" s="110">
        <v>46114</v>
      </c>
    </row>
    <row r="24" spans="1:3" x14ac:dyDescent="0.15">
      <c r="A24" s="110">
        <v>46115</v>
      </c>
    </row>
    <row r="25" spans="1:3" x14ac:dyDescent="0.15">
      <c r="A25" s="110">
        <v>46116</v>
      </c>
    </row>
    <row r="26" spans="1:3" x14ac:dyDescent="0.15">
      <c r="A26" s="110">
        <v>46117</v>
      </c>
    </row>
    <row r="27" spans="1:3" x14ac:dyDescent="0.15">
      <c r="A27" s="110">
        <v>46118</v>
      </c>
    </row>
    <row r="28" spans="1:3" x14ac:dyDescent="0.15">
      <c r="A28" s="110">
        <v>46119</v>
      </c>
    </row>
    <row r="29" spans="1:3" x14ac:dyDescent="0.15">
      <c r="A29" s="110">
        <v>46120</v>
      </c>
    </row>
    <row r="30" spans="1:3" x14ac:dyDescent="0.15">
      <c r="A30" s="110">
        <v>46121</v>
      </c>
    </row>
    <row r="31" spans="1:3" x14ac:dyDescent="0.15">
      <c r="A31" s="110">
        <v>46122</v>
      </c>
    </row>
    <row r="32" spans="1:3" x14ac:dyDescent="0.15">
      <c r="A32" s="110">
        <v>46123</v>
      </c>
    </row>
    <row r="33" spans="1:1" x14ac:dyDescent="0.15">
      <c r="A33" s="110">
        <v>46124</v>
      </c>
    </row>
    <row r="34" spans="1:1" x14ac:dyDescent="0.15">
      <c r="A34" s="110">
        <v>46125</v>
      </c>
    </row>
    <row r="35" spans="1:1" x14ac:dyDescent="0.15">
      <c r="A35" s="110">
        <v>46126</v>
      </c>
    </row>
    <row r="36" spans="1:1" x14ac:dyDescent="0.15">
      <c r="A36" s="110">
        <v>46127</v>
      </c>
    </row>
    <row r="37" spans="1:1" x14ac:dyDescent="0.15">
      <c r="A37" s="110">
        <v>46128</v>
      </c>
    </row>
    <row r="38" spans="1:1" x14ac:dyDescent="0.15">
      <c r="A38" s="110">
        <v>46129</v>
      </c>
    </row>
    <row r="39" spans="1:1" x14ac:dyDescent="0.15">
      <c r="A39" s="110">
        <v>46130</v>
      </c>
    </row>
    <row r="40" spans="1:1" x14ac:dyDescent="0.15">
      <c r="A40" s="110">
        <v>46131</v>
      </c>
    </row>
    <row r="41" spans="1:1" x14ac:dyDescent="0.15">
      <c r="A41" s="110">
        <v>46132</v>
      </c>
    </row>
    <row r="42" spans="1:1" x14ac:dyDescent="0.15">
      <c r="A42" s="110">
        <v>46133</v>
      </c>
    </row>
    <row r="43" spans="1:1" x14ac:dyDescent="0.15">
      <c r="A43" s="110">
        <v>46134</v>
      </c>
    </row>
    <row r="44" spans="1:1" x14ac:dyDescent="0.15">
      <c r="A44" s="110">
        <v>46135</v>
      </c>
    </row>
    <row r="45" spans="1:1" x14ac:dyDescent="0.15">
      <c r="A45" s="110">
        <v>46136</v>
      </c>
    </row>
    <row r="46" spans="1:1" x14ac:dyDescent="0.15">
      <c r="A46" s="110">
        <v>46137</v>
      </c>
    </row>
    <row r="47" spans="1:1" x14ac:dyDescent="0.15">
      <c r="A47" s="110">
        <v>46138</v>
      </c>
    </row>
    <row r="48" spans="1:1" x14ac:dyDescent="0.15">
      <c r="A48" s="110">
        <v>46139</v>
      </c>
    </row>
    <row r="49" spans="1:1" x14ac:dyDescent="0.15">
      <c r="A49" s="110">
        <v>46140</v>
      </c>
    </row>
    <row r="50" spans="1:1" x14ac:dyDescent="0.15">
      <c r="A50" s="110">
        <v>46141</v>
      </c>
    </row>
    <row r="51" spans="1:1" x14ac:dyDescent="0.15">
      <c r="A51" s="110">
        <v>46142</v>
      </c>
    </row>
    <row r="52" spans="1:1" x14ac:dyDescent="0.15">
      <c r="A52" s="110">
        <v>46143</v>
      </c>
    </row>
    <row r="53" spans="1:1" x14ac:dyDescent="0.15">
      <c r="A53" s="110">
        <v>46144</v>
      </c>
    </row>
    <row r="54" spans="1:1" x14ac:dyDescent="0.15">
      <c r="A54" s="110">
        <v>46145</v>
      </c>
    </row>
    <row r="55" spans="1:1" x14ac:dyDescent="0.15">
      <c r="A55" s="110">
        <v>46146</v>
      </c>
    </row>
    <row r="56" spans="1:1" x14ac:dyDescent="0.15">
      <c r="A56" s="110">
        <v>46147</v>
      </c>
    </row>
    <row r="57" spans="1:1" x14ac:dyDescent="0.15">
      <c r="A57" s="110">
        <v>46148</v>
      </c>
    </row>
    <row r="58" spans="1:1" x14ac:dyDescent="0.15">
      <c r="A58" s="110">
        <v>46149</v>
      </c>
    </row>
    <row r="59" spans="1:1" x14ac:dyDescent="0.15">
      <c r="A59" s="110">
        <v>46150</v>
      </c>
    </row>
    <row r="60" spans="1:1" x14ac:dyDescent="0.15">
      <c r="A60" s="110">
        <v>46151</v>
      </c>
    </row>
    <row r="61" spans="1:1" x14ac:dyDescent="0.15">
      <c r="A61" s="110">
        <v>46152</v>
      </c>
    </row>
    <row r="62" spans="1:1" x14ac:dyDescent="0.15">
      <c r="A62" s="110">
        <v>46153</v>
      </c>
    </row>
    <row r="63" spans="1:1" x14ac:dyDescent="0.15">
      <c r="A63" s="110">
        <v>46154</v>
      </c>
    </row>
    <row r="64" spans="1:1" x14ac:dyDescent="0.15">
      <c r="A64" s="110">
        <v>46155</v>
      </c>
    </row>
    <row r="65" spans="1:1" x14ac:dyDescent="0.15">
      <c r="A65" s="110">
        <v>46156</v>
      </c>
    </row>
    <row r="66" spans="1:1" x14ac:dyDescent="0.15">
      <c r="A66" s="110">
        <v>46157</v>
      </c>
    </row>
    <row r="67" spans="1:1" x14ac:dyDescent="0.15">
      <c r="A67" s="110">
        <v>46158</v>
      </c>
    </row>
    <row r="68" spans="1:1" x14ac:dyDescent="0.15">
      <c r="A68" s="110">
        <v>46159</v>
      </c>
    </row>
    <row r="69" spans="1:1" x14ac:dyDescent="0.15">
      <c r="A69" s="110">
        <v>46160</v>
      </c>
    </row>
    <row r="70" spans="1:1" x14ac:dyDescent="0.15">
      <c r="A70" s="110">
        <v>46161</v>
      </c>
    </row>
    <row r="71" spans="1:1" x14ac:dyDescent="0.15">
      <c r="A71" s="110">
        <v>46162</v>
      </c>
    </row>
    <row r="72" spans="1:1" x14ac:dyDescent="0.15">
      <c r="A72" s="110">
        <v>46163</v>
      </c>
    </row>
    <row r="73" spans="1:1" x14ac:dyDescent="0.15">
      <c r="A73" s="110">
        <v>46164</v>
      </c>
    </row>
    <row r="74" spans="1:1" x14ac:dyDescent="0.15">
      <c r="A74" s="110">
        <v>46165</v>
      </c>
    </row>
    <row r="75" spans="1:1" x14ac:dyDescent="0.15">
      <c r="A75" s="110">
        <v>46166</v>
      </c>
    </row>
    <row r="76" spans="1:1" x14ac:dyDescent="0.15">
      <c r="A76" s="110">
        <v>46167</v>
      </c>
    </row>
    <row r="77" spans="1:1" x14ac:dyDescent="0.15">
      <c r="A77" s="110">
        <v>46168</v>
      </c>
    </row>
    <row r="78" spans="1:1" x14ac:dyDescent="0.15">
      <c r="A78" s="110">
        <v>46169</v>
      </c>
    </row>
    <row r="79" spans="1:1" x14ac:dyDescent="0.15">
      <c r="A79" s="110">
        <v>46170</v>
      </c>
    </row>
    <row r="80" spans="1:1" x14ac:dyDescent="0.15">
      <c r="A80" s="110">
        <v>46171</v>
      </c>
    </row>
    <row r="81" spans="1:1" x14ac:dyDescent="0.15">
      <c r="A81" s="110">
        <v>46172</v>
      </c>
    </row>
    <row r="82" spans="1:1" x14ac:dyDescent="0.15">
      <c r="A82" s="110">
        <v>46173</v>
      </c>
    </row>
    <row r="83" spans="1:1" x14ac:dyDescent="0.15">
      <c r="A83" s="110">
        <v>46174</v>
      </c>
    </row>
    <row r="84" spans="1:1" x14ac:dyDescent="0.15">
      <c r="A84" s="110">
        <v>46175</v>
      </c>
    </row>
    <row r="85" spans="1:1" x14ac:dyDescent="0.15">
      <c r="A85" s="110">
        <v>46176</v>
      </c>
    </row>
    <row r="86" spans="1:1" x14ac:dyDescent="0.15">
      <c r="A86" s="110">
        <v>46177</v>
      </c>
    </row>
    <row r="87" spans="1:1" x14ac:dyDescent="0.15">
      <c r="A87" s="110">
        <v>46178</v>
      </c>
    </row>
    <row r="88" spans="1:1" x14ac:dyDescent="0.15">
      <c r="A88" s="110">
        <v>46179</v>
      </c>
    </row>
    <row r="89" spans="1:1" x14ac:dyDescent="0.15">
      <c r="A89" s="110">
        <v>46180</v>
      </c>
    </row>
    <row r="90" spans="1:1" x14ac:dyDescent="0.15">
      <c r="A90" s="110">
        <v>46181</v>
      </c>
    </row>
    <row r="91" spans="1:1" x14ac:dyDescent="0.15">
      <c r="A91" s="110">
        <v>46182</v>
      </c>
    </row>
    <row r="92" spans="1:1" x14ac:dyDescent="0.15">
      <c r="A92" s="110">
        <v>46183</v>
      </c>
    </row>
    <row r="93" spans="1:1" x14ac:dyDescent="0.15">
      <c r="A93" s="110">
        <v>46184</v>
      </c>
    </row>
    <row r="94" spans="1:1" x14ac:dyDescent="0.15">
      <c r="A94" s="110">
        <v>46185</v>
      </c>
    </row>
    <row r="95" spans="1:1" x14ac:dyDescent="0.15">
      <c r="A95" s="110">
        <v>46186</v>
      </c>
    </row>
    <row r="96" spans="1:1" x14ac:dyDescent="0.15">
      <c r="A96" s="110">
        <v>46187</v>
      </c>
    </row>
    <row r="97" spans="1:1" x14ac:dyDescent="0.15">
      <c r="A97" s="110">
        <v>46188</v>
      </c>
    </row>
    <row r="98" spans="1:1" x14ac:dyDescent="0.15">
      <c r="A98" s="110">
        <v>46189</v>
      </c>
    </row>
    <row r="99" spans="1:1" x14ac:dyDescent="0.15">
      <c r="A99" s="110">
        <v>46190</v>
      </c>
    </row>
    <row r="100" spans="1:1" x14ac:dyDescent="0.15">
      <c r="A100" s="110">
        <v>46191</v>
      </c>
    </row>
    <row r="101" spans="1:1" x14ac:dyDescent="0.15">
      <c r="A101" s="110">
        <v>46192</v>
      </c>
    </row>
    <row r="102" spans="1:1" x14ac:dyDescent="0.15">
      <c r="A102" s="110">
        <v>46193</v>
      </c>
    </row>
    <row r="103" spans="1:1" x14ac:dyDescent="0.15">
      <c r="A103" s="110">
        <v>46194</v>
      </c>
    </row>
    <row r="104" spans="1:1" x14ac:dyDescent="0.15">
      <c r="A104" s="110">
        <v>46195</v>
      </c>
    </row>
    <row r="105" spans="1:1" x14ac:dyDescent="0.15">
      <c r="A105" s="110">
        <v>46196</v>
      </c>
    </row>
    <row r="106" spans="1:1" x14ac:dyDescent="0.15">
      <c r="A106" s="110">
        <v>46197</v>
      </c>
    </row>
    <row r="107" spans="1:1" x14ac:dyDescent="0.15">
      <c r="A107" s="110">
        <v>46198</v>
      </c>
    </row>
    <row r="108" spans="1:1" x14ac:dyDescent="0.15">
      <c r="A108" s="110">
        <v>46199</v>
      </c>
    </row>
    <row r="109" spans="1:1" x14ac:dyDescent="0.15">
      <c r="A109" s="110">
        <v>46200</v>
      </c>
    </row>
    <row r="110" spans="1:1" x14ac:dyDescent="0.15">
      <c r="A110" s="110">
        <v>46201</v>
      </c>
    </row>
    <row r="111" spans="1:1" x14ac:dyDescent="0.15">
      <c r="A111" s="110">
        <v>46202</v>
      </c>
    </row>
    <row r="112" spans="1:1" x14ac:dyDescent="0.15">
      <c r="A112" s="110">
        <v>46203</v>
      </c>
    </row>
    <row r="113" spans="1:1" x14ac:dyDescent="0.15">
      <c r="A113" s="110">
        <v>46204</v>
      </c>
    </row>
    <row r="114" spans="1:1" x14ac:dyDescent="0.15">
      <c r="A114" s="110">
        <v>46205</v>
      </c>
    </row>
    <row r="115" spans="1:1" x14ac:dyDescent="0.15">
      <c r="A115" s="110">
        <v>46206</v>
      </c>
    </row>
    <row r="116" spans="1:1" x14ac:dyDescent="0.15">
      <c r="A116" s="110">
        <v>46207</v>
      </c>
    </row>
    <row r="117" spans="1:1" x14ac:dyDescent="0.15">
      <c r="A117" s="110">
        <v>46208</v>
      </c>
    </row>
    <row r="118" spans="1:1" x14ac:dyDescent="0.15">
      <c r="A118" s="110">
        <v>46209</v>
      </c>
    </row>
    <row r="119" spans="1:1" x14ac:dyDescent="0.15">
      <c r="A119" s="110">
        <v>46210</v>
      </c>
    </row>
    <row r="120" spans="1:1" x14ac:dyDescent="0.15">
      <c r="A120" s="110">
        <v>46211</v>
      </c>
    </row>
    <row r="121" spans="1:1" x14ac:dyDescent="0.15">
      <c r="A121" s="110">
        <v>46212</v>
      </c>
    </row>
    <row r="122" spans="1:1" x14ac:dyDescent="0.15">
      <c r="A122" s="110">
        <v>46213</v>
      </c>
    </row>
    <row r="123" spans="1:1" x14ac:dyDescent="0.15">
      <c r="A123" s="110">
        <v>46214</v>
      </c>
    </row>
    <row r="124" spans="1:1" x14ac:dyDescent="0.15">
      <c r="A124" s="110">
        <v>46215</v>
      </c>
    </row>
    <row r="125" spans="1:1" x14ac:dyDescent="0.15">
      <c r="A125" s="110">
        <v>46216</v>
      </c>
    </row>
    <row r="126" spans="1:1" x14ac:dyDescent="0.15">
      <c r="A126" s="110">
        <v>46217</v>
      </c>
    </row>
    <row r="127" spans="1:1" x14ac:dyDescent="0.15">
      <c r="A127" s="110">
        <v>46218</v>
      </c>
    </row>
    <row r="128" spans="1:1" x14ac:dyDescent="0.15">
      <c r="A128" s="110">
        <v>46219</v>
      </c>
    </row>
    <row r="129" spans="1:1" x14ac:dyDescent="0.15">
      <c r="A129" s="110">
        <v>46220</v>
      </c>
    </row>
    <row r="130" spans="1:1" x14ac:dyDescent="0.15">
      <c r="A130" s="110">
        <v>46221</v>
      </c>
    </row>
    <row r="131" spans="1:1" x14ac:dyDescent="0.15">
      <c r="A131" s="110">
        <v>46222</v>
      </c>
    </row>
    <row r="132" spans="1:1" x14ac:dyDescent="0.15">
      <c r="A132" s="110">
        <v>46223</v>
      </c>
    </row>
    <row r="133" spans="1:1" x14ac:dyDescent="0.15">
      <c r="A133" s="110">
        <v>46224</v>
      </c>
    </row>
    <row r="134" spans="1:1" x14ac:dyDescent="0.15">
      <c r="A134" s="110">
        <v>46225</v>
      </c>
    </row>
    <row r="135" spans="1:1" x14ac:dyDescent="0.15">
      <c r="A135" s="110">
        <v>46226</v>
      </c>
    </row>
    <row r="136" spans="1:1" x14ac:dyDescent="0.15">
      <c r="A136" s="110">
        <v>46227</v>
      </c>
    </row>
    <row r="137" spans="1:1" x14ac:dyDescent="0.15">
      <c r="A137" s="110">
        <v>46228</v>
      </c>
    </row>
    <row r="138" spans="1:1" x14ac:dyDescent="0.15">
      <c r="A138" s="110">
        <v>46229</v>
      </c>
    </row>
    <row r="139" spans="1:1" x14ac:dyDescent="0.15">
      <c r="A139" s="110">
        <v>46230</v>
      </c>
    </row>
    <row r="140" spans="1:1" x14ac:dyDescent="0.15">
      <c r="A140" s="110">
        <v>46231</v>
      </c>
    </row>
    <row r="141" spans="1:1" x14ac:dyDescent="0.15">
      <c r="A141" s="110">
        <v>46232</v>
      </c>
    </row>
    <row r="142" spans="1:1" x14ac:dyDescent="0.15">
      <c r="A142" s="110">
        <v>46233</v>
      </c>
    </row>
    <row r="143" spans="1:1" x14ac:dyDescent="0.15">
      <c r="A143" s="110">
        <v>46234</v>
      </c>
    </row>
    <row r="144" spans="1:1" x14ac:dyDescent="0.15">
      <c r="A144" s="110">
        <v>46235</v>
      </c>
    </row>
    <row r="145" spans="1:1" x14ac:dyDescent="0.15">
      <c r="A145" s="110">
        <v>46236</v>
      </c>
    </row>
    <row r="146" spans="1:1" x14ac:dyDescent="0.15">
      <c r="A146" s="110">
        <v>46237</v>
      </c>
    </row>
    <row r="147" spans="1:1" x14ac:dyDescent="0.15">
      <c r="A147" s="110">
        <v>46238</v>
      </c>
    </row>
    <row r="148" spans="1:1" x14ac:dyDescent="0.15">
      <c r="A148" s="110">
        <v>46239</v>
      </c>
    </row>
    <row r="149" spans="1:1" x14ac:dyDescent="0.15">
      <c r="A149" s="110">
        <v>46240</v>
      </c>
    </row>
    <row r="150" spans="1:1" x14ac:dyDescent="0.15">
      <c r="A150" s="110">
        <v>46241</v>
      </c>
    </row>
    <row r="151" spans="1:1" x14ac:dyDescent="0.15">
      <c r="A151" s="110">
        <v>46242</v>
      </c>
    </row>
    <row r="152" spans="1:1" x14ac:dyDescent="0.15">
      <c r="A152" s="110">
        <v>46243</v>
      </c>
    </row>
    <row r="153" spans="1:1" x14ac:dyDescent="0.15">
      <c r="A153" s="110">
        <v>46244</v>
      </c>
    </row>
    <row r="154" spans="1:1" x14ac:dyDescent="0.15">
      <c r="A154" s="110">
        <v>46245</v>
      </c>
    </row>
    <row r="155" spans="1:1" x14ac:dyDescent="0.15">
      <c r="A155" s="110">
        <v>46246</v>
      </c>
    </row>
    <row r="156" spans="1:1" x14ac:dyDescent="0.15">
      <c r="A156" s="110">
        <v>46247</v>
      </c>
    </row>
    <row r="157" spans="1:1" x14ac:dyDescent="0.15">
      <c r="A157" s="110">
        <v>46248</v>
      </c>
    </row>
    <row r="158" spans="1:1" x14ac:dyDescent="0.15">
      <c r="A158" s="110">
        <v>46249</v>
      </c>
    </row>
    <row r="159" spans="1:1" x14ac:dyDescent="0.15">
      <c r="A159" s="110">
        <v>46250</v>
      </c>
    </row>
    <row r="160" spans="1:1" x14ac:dyDescent="0.15">
      <c r="A160" s="110">
        <v>46251</v>
      </c>
    </row>
    <row r="161" spans="1:1" x14ac:dyDescent="0.15">
      <c r="A161" s="110">
        <v>46252</v>
      </c>
    </row>
    <row r="162" spans="1:1" x14ac:dyDescent="0.15">
      <c r="A162" s="110">
        <v>46253</v>
      </c>
    </row>
    <row r="163" spans="1:1" x14ac:dyDescent="0.15">
      <c r="A163" s="110">
        <v>46254</v>
      </c>
    </row>
    <row r="164" spans="1:1" x14ac:dyDescent="0.15">
      <c r="A164" s="110">
        <v>46255</v>
      </c>
    </row>
    <row r="165" spans="1:1" x14ac:dyDescent="0.15">
      <c r="A165" s="110">
        <v>46256</v>
      </c>
    </row>
    <row r="166" spans="1:1" x14ac:dyDescent="0.15">
      <c r="A166" s="110">
        <v>46257</v>
      </c>
    </row>
    <row r="167" spans="1:1" x14ac:dyDescent="0.15">
      <c r="A167" s="110">
        <v>46258</v>
      </c>
    </row>
    <row r="168" spans="1:1" x14ac:dyDescent="0.15">
      <c r="A168" s="110">
        <v>46259</v>
      </c>
    </row>
    <row r="169" spans="1:1" x14ac:dyDescent="0.15">
      <c r="A169" s="110">
        <v>46260</v>
      </c>
    </row>
    <row r="170" spans="1:1" x14ac:dyDescent="0.15">
      <c r="A170" s="110">
        <v>46261</v>
      </c>
    </row>
    <row r="171" spans="1:1" x14ac:dyDescent="0.15">
      <c r="A171" s="110">
        <v>46262</v>
      </c>
    </row>
    <row r="172" spans="1:1" x14ac:dyDescent="0.15">
      <c r="A172" s="110">
        <v>46263</v>
      </c>
    </row>
    <row r="173" spans="1:1" x14ac:dyDescent="0.15">
      <c r="A173" s="110">
        <v>46264</v>
      </c>
    </row>
    <row r="174" spans="1:1" x14ac:dyDescent="0.15">
      <c r="A174" s="110">
        <v>46265</v>
      </c>
    </row>
    <row r="175" spans="1:1" x14ac:dyDescent="0.15">
      <c r="A175" s="110">
        <v>46266</v>
      </c>
    </row>
    <row r="176" spans="1:1" x14ac:dyDescent="0.15">
      <c r="A176" s="110">
        <v>46267</v>
      </c>
    </row>
    <row r="177" spans="1:1" x14ac:dyDescent="0.15">
      <c r="A177" s="110">
        <v>46268</v>
      </c>
    </row>
    <row r="178" spans="1:1" x14ac:dyDescent="0.15">
      <c r="A178" s="110">
        <v>46269</v>
      </c>
    </row>
    <row r="179" spans="1:1" x14ac:dyDescent="0.15">
      <c r="A179" s="110">
        <v>46270</v>
      </c>
    </row>
    <row r="180" spans="1:1" x14ac:dyDescent="0.15">
      <c r="A180" s="110">
        <v>46271</v>
      </c>
    </row>
    <row r="181" spans="1:1" x14ac:dyDescent="0.15">
      <c r="A181" s="110">
        <v>46272</v>
      </c>
    </row>
    <row r="182" spans="1:1" x14ac:dyDescent="0.15">
      <c r="A182" s="110">
        <v>46273</v>
      </c>
    </row>
    <row r="183" spans="1:1" x14ac:dyDescent="0.15">
      <c r="A183" s="110">
        <v>46274</v>
      </c>
    </row>
    <row r="184" spans="1:1" x14ac:dyDescent="0.15">
      <c r="A184" s="110">
        <v>46275</v>
      </c>
    </row>
    <row r="185" spans="1:1" x14ac:dyDescent="0.15">
      <c r="A185" s="110">
        <v>46276</v>
      </c>
    </row>
    <row r="186" spans="1:1" x14ac:dyDescent="0.15">
      <c r="A186" s="110">
        <v>46277</v>
      </c>
    </row>
    <row r="187" spans="1:1" x14ac:dyDescent="0.15">
      <c r="A187" s="110">
        <v>46278</v>
      </c>
    </row>
    <row r="188" spans="1:1" x14ac:dyDescent="0.15">
      <c r="A188" s="110">
        <v>46279</v>
      </c>
    </row>
    <row r="189" spans="1:1" x14ac:dyDescent="0.15">
      <c r="A189" s="110">
        <v>46280</v>
      </c>
    </row>
    <row r="190" spans="1:1" x14ac:dyDescent="0.15">
      <c r="A190" s="110">
        <v>46281</v>
      </c>
    </row>
    <row r="191" spans="1:1" x14ac:dyDescent="0.15">
      <c r="A191" s="110">
        <v>46282</v>
      </c>
    </row>
    <row r="192" spans="1:1" x14ac:dyDescent="0.15">
      <c r="A192" s="110">
        <v>46283</v>
      </c>
    </row>
    <row r="193" spans="1:1" x14ac:dyDescent="0.15">
      <c r="A193" s="110">
        <v>46284</v>
      </c>
    </row>
    <row r="194" spans="1:1" x14ac:dyDescent="0.15">
      <c r="A194" s="110">
        <v>46285</v>
      </c>
    </row>
    <row r="195" spans="1:1" x14ac:dyDescent="0.15">
      <c r="A195" s="110">
        <v>46286</v>
      </c>
    </row>
    <row r="196" spans="1:1" x14ac:dyDescent="0.15">
      <c r="A196" s="110">
        <v>46287</v>
      </c>
    </row>
    <row r="197" spans="1:1" x14ac:dyDescent="0.15">
      <c r="A197" s="110">
        <v>46288</v>
      </c>
    </row>
    <row r="198" spans="1:1" x14ac:dyDescent="0.15">
      <c r="A198" s="110">
        <v>46289</v>
      </c>
    </row>
    <row r="199" spans="1:1" x14ac:dyDescent="0.15">
      <c r="A199" s="110">
        <v>46290</v>
      </c>
    </row>
    <row r="200" spans="1:1" x14ac:dyDescent="0.15">
      <c r="A200" s="110">
        <v>46291</v>
      </c>
    </row>
    <row r="201" spans="1:1" x14ac:dyDescent="0.15">
      <c r="A201" s="110">
        <v>46292</v>
      </c>
    </row>
    <row r="202" spans="1:1" x14ac:dyDescent="0.15">
      <c r="A202" s="110">
        <v>46293</v>
      </c>
    </row>
    <row r="203" spans="1:1" x14ac:dyDescent="0.15">
      <c r="A203" s="110">
        <v>46294</v>
      </c>
    </row>
    <row r="204" spans="1:1" x14ac:dyDescent="0.15">
      <c r="A204" s="110">
        <v>46295</v>
      </c>
    </row>
    <row r="205" spans="1:1" x14ac:dyDescent="0.15">
      <c r="A205" s="110">
        <v>46296</v>
      </c>
    </row>
    <row r="206" spans="1:1" x14ac:dyDescent="0.15">
      <c r="A206" s="110">
        <v>46297</v>
      </c>
    </row>
    <row r="207" spans="1:1" x14ac:dyDescent="0.15">
      <c r="A207" s="110">
        <v>46298</v>
      </c>
    </row>
    <row r="208" spans="1:1" x14ac:dyDescent="0.15">
      <c r="A208" s="110">
        <v>46299</v>
      </c>
    </row>
    <row r="209" spans="1:1" x14ac:dyDescent="0.15">
      <c r="A209" s="110">
        <v>46300</v>
      </c>
    </row>
    <row r="210" spans="1:1" x14ac:dyDescent="0.15">
      <c r="A210" s="110">
        <v>46301</v>
      </c>
    </row>
    <row r="211" spans="1:1" x14ac:dyDescent="0.15">
      <c r="A211" s="110">
        <v>46302</v>
      </c>
    </row>
    <row r="212" spans="1:1" x14ac:dyDescent="0.15">
      <c r="A212" s="110">
        <v>46303</v>
      </c>
    </row>
    <row r="213" spans="1:1" x14ac:dyDescent="0.15">
      <c r="A213" s="110">
        <v>46304</v>
      </c>
    </row>
    <row r="214" spans="1:1" x14ac:dyDescent="0.15">
      <c r="A214" s="110">
        <v>46305</v>
      </c>
    </row>
    <row r="215" spans="1:1" x14ac:dyDescent="0.15">
      <c r="A215" s="110">
        <v>46306</v>
      </c>
    </row>
    <row r="216" spans="1:1" x14ac:dyDescent="0.15">
      <c r="A216" s="110">
        <v>46307</v>
      </c>
    </row>
    <row r="217" spans="1:1" x14ac:dyDescent="0.15">
      <c r="A217" s="110">
        <v>46308</v>
      </c>
    </row>
    <row r="218" spans="1:1" x14ac:dyDescent="0.15">
      <c r="A218" s="110">
        <v>46309</v>
      </c>
    </row>
    <row r="219" spans="1:1" x14ac:dyDescent="0.15">
      <c r="A219" s="110">
        <v>46310</v>
      </c>
    </row>
    <row r="220" spans="1:1" x14ac:dyDescent="0.15">
      <c r="A220" s="110">
        <v>46311</v>
      </c>
    </row>
    <row r="221" spans="1:1" x14ac:dyDescent="0.15">
      <c r="A221" s="110">
        <v>46312</v>
      </c>
    </row>
    <row r="222" spans="1:1" x14ac:dyDescent="0.15">
      <c r="A222" s="110">
        <v>46313</v>
      </c>
    </row>
    <row r="223" spans="1:1" x14ac:dyDescent="0.15">
      <c r="A223" s="110">
        <v>46314</v>
      </c>
    </row>
    <row r="224" spans="1:1" x14ac:dyDescent="0.15">
      <c r="A224" s="110">
        <v>46315</v>
      </c>
    </row>
    <row r="225" spans="1:1" x14ac:dyDescent="0.15">
      <c r="A225" s="110">
        <v>46316</v>
      </c>
    </row>
    <row r="226" spans="1:1" x14ac:dyDescent="0.15">
      <c r="A226" s="110">
        <v>46317</v>
      </c>
    </row>
    <row r="227" spans="1:1" x14ac:dyDescent="0.15">
      <c r="A227" s="110">
        <v>46318</v>
      </c>
    </row>
    <row r="228" spans="1:1" x14ac:dyDescent="0.15">
      <c r="A228" s="110">
        <v>46319</v>
      </c>
    </row>
    <row r="229" spans="1:1" x14ac:dyDescent="0.15">
      <c r="A229" s="110">
        <v>46320</v>
      </c>
    </row>
    <row r="230" spans="1:1" x14ac:dyDescent="0.15">
      <c r="A230" s="110">
        <v>46321</v>
      </c>
    </row>
    <row r="231" spans="1:1" x14ac:dyDescent="0.15">
      <c r="A231" s="110">
        <v>46322</v>
      </c>
    </row>
    <row r="232" spans="1:1" x14ac:dyDescent="0.15">
      <c r="A232" s="110">
        <v>46323</v>
      </c>
    </row>
    <row r="233" spans="1:1" x14ac:dyDescent="0.15">
      <c r="A233" s="110">
        <v>46324</v>
      </c>
    </row>
    <row r="234" spans="1:1" x14ac:dyDescent="0.15">
      <c r="A234" s="110">
        <v>46325</v>
      </c>
    </row>
    <row r="235" spans="1:1" x14ac:dyDescent="0.15">
      <c r="A235" s="110">
        <v>46326</v>
      </c>
    </row>
    <row r="236" spans="1:1" x14ac:dyDescent="0.15">
      <c r="A236" s="110">
        <v>46327</v>
      </c>
    </row>
    <row r="237" spans="1:1" x14ac:dyDescent="0.15">
      <c r="A237" s="110">
        <v>46328</v>
      </c>
    </row>
    <row r="238" spans="1:1" x14ac:dyDescent="0.15">
      <c r="A238" s="110">
        <v>46329</v>
      </c>
    </row>
    <row r="239" spans="1:1" x14ac:dyDescent="0.15">
      <c r="A239" s="110">
        <v>46330</v>
      </c>
    </row>
    <row r="240" spans="1:1" x14ac:dyDescent="0.15">
      <c r="A240" s="110">
        <v>46331</v>
      </c>
    </row>
    <row r="241" spans="1:1" x14ac:dyDescent="0.15">
      <c r="A241" s="110">
        <v>46332</v>
      </c>
    </row>
    <row r="242" spans="1:1" x14ac:dyDescent="0.15">
      <c r="A242" s="110">
        <v>46333</v>
      </c>
    </row>
    <row r="243" spans="1:1" x14ac:dyDescent="0.15">
      <c r="A243" s="110">
        <v>46334</v>
      </c>
    </row>
    <row r="244" spans="1:1" x14ac:dyDescent="0.15">
      <c r="A244" s="110">
        <v>46335</v>
      </c>
    </row>
    <row r="245" spans="1:1" x14ac:dyDescent="0.15">
      <c r="A245" s="110">
        <v>46336</v>
      </c>
    </row>
    <row r="246" spans="1:1" x14ac:dyDescent="0.15">
      <c r="A246" s="110">
        <v>46337</v>
      </c>
    </row>
    <row r="247" spans="1:1" x14ac:dyDescent="0.15">
      <c r="A247" s="110">
        <v>46338</v>
      </c>
    </row>
    <row r="248" spans="1:1" x14ac:dyDescent="0.15">
      <c r="A248" s="110">
        <v>46339</v>
      </c>
    </row>
    <row r="249" spans="1:1" x14ac:dyDescent="0.15">
      <c r="A249" s="110">
        <v>46340</v>
      </c>
    </row>
    <row r="250" spans="1:1" x14ac:dyDescent="0.15">
      <c r="A250" s="110">
        <v>46341</v>
      </c>
    </row>
    <row r="251" spans="1:1" x14ac:dyDescent="0.15">
      <c r="A251" s="110">
        <v>46342</v>
      </c>
    </row>
    <row r="252" spans="1:1" x14ac:dyDescent="0.15">
      <c r="A252" s="110">
        <v>46343</v>
      </c>
    </row>
    <row r="253" spans="1:1" x14ac:dyDescent="0.15">
      <c r="A253" s="110">
        <v>46344</v>
      </c>
    </row>
    <row r="254" spans="1:1" x14ac:dyDescent="0.15">
      <c r="A254" s="110">
        <v>46345</v>
      </c>
    </row>
    <row r="255" spans="1:1" x14ac:dyDescent="0.15">
      <c r="A255" s="110">
        <v>46346</v>
      </c>
    </row>
    <row r="256" spans="1:1" x14ac:dyDescent="0.15">
      <c r="A256" s="110">
        <v>46347</v>
      </c>
    </row>
    <row r="257" spans="1:1" x14ac:dyDescent="0.15">
      <c r="A257" s="110">
        <v>46348</v>
      </c>
    </row>
    <row r="258" spans="1:1" x14ac:dyDescent="0.15">
      <c r="A258" s="110">
        <v>46349</v>
      </c>
    </row>
    <row r="259" spans="1:1" x14ac:dyDescent="0.15">
      <c r="A259" s="110">
        <v>46350</v>
      </c>
    </row>
    <row r="260" spans="1:1" x14ac:dyDescent="0.15">
      <c r="A260" s="110">
        <v>46351</v>
      </c>
    </row>
    <row r="261" spans="1:1" x14ac:dyDescent="0.15">
      <c r="A261" s="110">
        <v>46352</v>
      </c>
    </row>
    <row r="262" spans="1:1" x14ac:dyDescent="0.15">
      <c r="A262" s="110">
        <v>46353</v>
      </c>
    </row>
    <row r="263" spans="1:1" x14ac:dyDescent="0.15">
      <c r="A263" s="110">
        <v>46354</v>
      </c>
    </row>
    <row r="264" spans="1:1" x14ac:dyDescent="0.15">
      <c r="A264" s="110">
        <v>46355</v>
      </c>
    </row>
    <row r="265" spans="1:1" x14ac:dyDescent="0.15">
      <c r="A265" s="110">
        <v>46356</v>
      </c>
    </row>
    <row r="266" spans="1:1" x14ac:dyDescent="0.15">
      <c r="A266" s="110">
        <v>46357</v>
      </c>
    </row>
    <row r="267" spans="1:1" x14ac:dyDescent="0.15">
      <c r="A267" s="110">
        <v>46358</v>
      </c>
    </row>
    <row r="268" spans="1:1" x14ac:dyDescent="0.15">
      <c r="A268" s="110">
        <v>46359</v>
      </c>
    </row>
    <row r="269" spans="1:1" x14ac:dyDescent="0.15">
      <c r="A269" s="110">
        <v>46360</v>
      </c>
    </row>
    <row r="270" spans="1:1" x14ac:dyDescent="0.15">
      <c r="A270" s="110">
        <v>46361</v>
      </c>
    </row>
    <row r="271" spans="1:1" x14ac:dyDescent="0.15">
      <c r="A271" s="110">
        <v>46362</v>
      </c>
    </row>
    <row r="272" spans="1:1" x14ac:dyDescent="0.15">
      <c r="A272" s="110">
        <v>46363</v>
      </c>
    </row>
    <row r="273" spans="1:1" x14ac:dyDescent="0.15">
      <c r="A273" s="110">
        <v>46364</v>
      </c>
    </row>
    <row r="274" spans="1:1" x14ac:dyDescent="0.15">
      <c r="A274" s="110">
        <v>46365</v>
      </c>
    </row>
    <row r="275" spans="1:1" x14ac:dyDescent="0.15">
      <c r="A275" s="110">
        <v>46366</v>
      </c>
    </row>
    <row r="276" spans="1:1" x14ac:dyDescent="0.15">
      <c r="A276" s="110">
        <v>46367</v>
      </c>
    </row>
    <row r="277" spans="1:1" x14ac:dyDescent="0.15">
      <c r="A277" s="110">
        <v>46368</v>
      </c>
    </row>
    <row r="278" spans="1:1" x14ac:dyDescent="0.15">
      <c r="A278" s="110">
        <v>46369</v>
      </c>
    </row>
    <row r="279" spans="1:1" x14ac:dyDescent="0.15">
      <c r="A279" s="110">
        <v>46370</v>
      </c>
    </row>
    <row r="280" spans="1:1" x14ac:dyDescent="0.15">
      <c r="A280" s="110">
        <v>46371</v>
      </c>
    </row>
    <row r="281" spans="1:1" x14ac:dyDescent="0.15">
      <c r="A281" s="110">
        <v>46372</v>
      </c>
    </row>
    <row r="282" spans="1:1" x14ac:dyDescent="0.15">
      <c r="A282" s="110">
        <v>46373</v>
      </c>
    </row>
    <row r="283" spans="1:1" x14ac:dyDescent="0.15">
      <c r="A283" s="110">
        <v>46374</v>
      </c>
    </row>
    <row r="284" spans="1:1" x14ac:dyDescent="0.15">
      <c r="A284" s="110">
        <v>46375</v>
      </c>
    </row>
    <row r="285" spans="1:1" x14ac:dyDescent="0.15">
      <c r="A285" s="110">
        <v>46376</v>
      </c>
    </row>
    <row r="286" spans="1:1" x14ac:dyDescent="0.15">
      <c r="A286" s="110">
        <v>46377</v>
      </c>
    </row>
    <row r="287" spans="1:1" x14ac:dyDescent="0.15">
      <c r="A287" s="110">
        <v>46378</v>
      </c>
    </row>
    <row r="288" spans="1:1" x14ac:dyDescent="0.15">
      <c r="A288" s="110">
        <v>46379</v>
      </c>
    </row>
    <row r="289" spans="1:1" x14ac:dyDescent="0.15">
      <c r="A289" s="110">
        <v>46380</v>
      </c>
    </row>
    <row r="290" spans="1:1" x14ac:dyDescent="0.15">
      <c r="A290" s="110">
        <v>46381</v>
      </c>
    </row>
    <row r="291" spans="1:1" x14ac:dyDescent="0.15">
      <c r="A291" s="110">
        <v>46382</v>
      </c>
    </row>
    <row r="292" spans="1:1" x14ac:dyDescent="0.15">
      <c r="A292" s="110">
        <v>46383</v>
      </c>
    </row>
    <row r="293" spans="1:1" x14ac:dyDescent="0.15">
      <c r="A293" s="110">
        <v>46384</v>
      </c>
    </row>
    <row r="294" spans="1:1" x14ac:dyDescent="0.15">
      <c r="A294" s="110">
        <v>46385</v>
      </c>
    </row>
    <row r="295" spans="1:1" x14ac:dyDescent="0.15">
      <c r="A295" s="110">
        <v>46386</v>
      </c>
    </row>
    <row r="296" spans="1:1" x14ac:dyDescent="0.15">
      <c r="A296" s="110">
        <v>46387</v>
      </c>
    </row>
    <row r="297" spans="1:1" x14ac:dyDescent="0.15">
      <c r="A297" s="110">
        <v>46388</v>
      </c>
    </row>
    <row r="298" spans="1:1" x14ac:dyDescent="0.15">
      <c r="A298" s="110">
        <v>46389</v>
      </c>
    </row>
    <row r="299" spans="1:1" x14ac:dyDescent="0.15">
      <c r="A299" s="110">
        <v>46390</v>
      </c>
    </row>
    <row r="300" spans="1:1" x14ac:dyDescent="0.15">
      <c r="A300" s="110">
        <v>46391</v>
      </c>
    </row>
    <row r="301" spans="1:1" x14ac:dyDescent="0.15">
      <c r="A301" s="110">
        <v>46392</v>
      </c>
    </row>
    <row r="302" spans="1:1" x14ac:dyDescent="0.15">
      <c r="A302" s="110">
        <v>46393</v>
      </c>
    </row>
    <row r="303" spans="1:1" x14ac:dyDescent="0.15">
      <c r="A303" s="110">
        <v>46394</v>
      </c>
    </row>
    <row r="304" spans="1:1" x14ac:dyDescent="0.15">
      <c r="A304" s="110">
        <v>46395</v>
      </c>
    </row>
    <row r="305" spans="1:1" x14ac:dyDescent="0.15">
      <c r="A305" s="110">
        <v>46396</v>
      </c>
    </row>
    <row r="306" spans="1:1" x14ac:dyDescent="0.15">
      <c r="A306" s="110">
        <v>46397</v>
      </c>
    </row>
    <row r="307" spans="1:1" x14ac:dyDescent="0.15">
      <c r="A307" s="110">
        <v>46398</v>
      </c>
    </row>
    <row r="308" spans="1:1" x14ac:dyDescent="0.15">
      <c r="A308" s="110">
        <v>46399</v>
      </c>
    </row>
    <row r="309" spans="1:1" x14ac:dyDescent="0.15">
      <c r="A309" s="110">
        <v>46400</v>
      </c>
    </row>
    <row r="310" spans="1:1" x14ac:dyDescent="0.15">
      <c r="A310" s="110">
        <v>46401</v>
      </c>
    </row>
    <row r="311" spans="1:1" x14ac:dyDescent="0.15">
      <c r="A311" s="110">
        <v>46402</v>
      </c>
    </row>
    <row r="312" spans="1:1" x14ac:dyDescent="0.15">
      <c r="A312" s="110">
        <v>46403</v>
      </c>
    </row>
    <row r="313" spans="1:1" x14ac:dyDescent="0.15">
      <c r="A313" s="110">
        <v>46404</v>
      </c>
    </row>
    <row r="314" spans="1:1" x14ac:dyDescent="0.15">
      <c r="A314" s="110">
        <v>46405</v>
      </c>
    </row>
    <row r="315" spans="1:1" x14ac:dyDescent="0.15">
      <c r="A315" s="110">
        <v>46406</v>
      </c>
    </row>
    <row r="316" spans="1:1" x14ac:dyDescent="0.15">
      <c r="A316" s="110">
        <v>46407</v>
      </c>
    </row>
    <row r="317" spans="1:1" x14ac:dyDescent="0.15">
      <c r="A317" s="110">
        <v>46408</v>
      </c>
    </row>
    <row r="318" spans="1:1" x14ac:dyDescent="0.15">
      <c r="A318" s="110">
        <v>46409</v>
      </c>
    </row>
    <row r="319" spans="1:1" x14ac:dyDescent="0.15">
      <c r="A319" s="110">
        <v>46410</v>
      </c>
    </row>
    <row r="320" spans="1:1" x14ac:dyDescent="0.15">
      <c r="A320" s="110">
        <v>46411</v>
      </c>
    </row>
    <row r="321" spans="1:1" x14ac:dyDescent="0.15">
      <c r="A321" s="110">
        <v>46412</v>
      </c>
    </row>
    <row r="322" spans="1:1" x14ac:dyDescent="0.15">
      <c r="A322" s="110">
        <v>46413</v>
      </c>
    </row>
    <row r="323" spans="1:1" x14ac:dyDescent="0.15">
      <c r="A323" s="110">
        <v>46414</v>
      </c>
    </row>
    <row r="324" spans="1:1" x14ac:dyDescent="0.15">
      <c r="A324" s="110">
        <v>46415</v>
      </c>
    </row>
    <row r="325" spans="1:1" x14ac:dyDescent="0.15">
      <c r="A325" s="110">
        <v>46416</v>
      </c>
    </row>
    <row r="326" spans="1:1" x14ac:dyDescent="0.15">
      <c r="A326" s="110">
        <v>46417</v>
      </c>
    </row>
    <row r="327" spans="1:1" x14ac:dyDescent="0.15">
      <c r="A327" s="110">
        <v>46418</v>
      </c>
    </row>
    <row r="328" spans="1:1" x14ac:dyDescent="0.15">
      <c r="A328" s="110">
        <v>46419</v>
      </c>
    </row>
    <row r="329" spans="1:1" x14ac:dyDescent="0.15">
      <c r="A329" s="110">
        <v>46420</v>
      </c>
    </row>
    <row r="330" spans="1:1" x14ac:dyDescent="0.15">
      <c r="A330" s="110">
        <v>46421</v>
      </c>
    </row>
    <row r="331" spans="1:1" x14ac:dyDescent="0.15">
      <c r="A331" s="110">
        <v>46422</v>
      </c>
    </row>
    <row r="332" spans="1:1" x14ac:dyDescent="0.15">
      <c r="A332" s="110">
        <v>46423</v>
      </c>
    </row>
    <row r="333" spans="1:1" x14ac:dyDescent="0.15">
      <c r="A333" s="110">
        <v>46424</v>
      </c>
    </row>
    <row r="334" spans="1:1" x14ac:dyDescent="0.15">
      <c r="A334" s="110">
        <v>46425</v>
      </c>
    </row>
    <row r="335" spans="1:1" x14ac:dyDescent="0.15">
      <c r="A335" s="110">
        <v>46426</v>
      </c>
    </row>
    <row r="336" spans="1:1" x14ac:dyDescent="0.15">
      <c r="A336" s="110">
        <v>46427</v>
      </c>
    </row>
    <row r="337" spans="1:1" x14ac:dyDescent="0.15">
      <c r="A337" s="110">
        <v>46428</v>
      </c>
    </row>
    <row r="338" spans="1:1" x14ac:dyDescent="0.15">
      <c r="A338" s="110">
        <v>46429</v>
      </c>
    </row>
    <row r="339" spans="1:1" x14ac:dyDescent="0.15">
      <c r="A339" s="110">
        <v>46430</v>
      </c>
    </row>
    <row r="340" spans="1:1" x14ac:dyDescent="0.15">
      <c r="A340" s="110">
        <v>46431</v>
      </c>
    </row>
    <row r="341" spans="1:1" x14ac:dyDescent="0.15">
      <c r="A341" s="110">
        <v>46432</v>
      </c>
    </row>
    <row r="342" spans="1:1" x14ac:dyDescent="0.15">
      <c r="A342" s="110">
        <v>46433</v>
      </c>
    </row>
    <row r="343" spans="1:1" x14ac:dyDescent="0.15">
      <c r="A343" s="110">
        <v>46434</v>
      </c>
    </row>
    <row r="344" spans="1:1" x14ac:dyDescent="0.15">
      <c r="A344" s="110">
        <v>46435</v>
      </c>
    </row>
    <row r="345" spans="1:1" x14ac:dyDescent="0.15">
      <c r="A345" s="110">
        <v>46436</v>
      </c>
    </row>
    <row r="346" spans="1:1" x14ac:dyDescent="0.15">
      <c r="A346" s="110">
        <v>46437</v>
      </c>
    </row>
    <row r="347" spans="1:1" x14ac:dyDescent="0.15">
      <c r="A347" s="110">
        <v>46438</v>
      </c>
    </row>
    <row r="348" spans="1:1" x14ac:dyDescent="0.15">
      <c r="A348" s="110">
        <v>46439</v>
      </c>
    </row>
    <row r="349" spans="1:1" x14ac:dyDescent="0.15">
      <c r="A349" s="110">
        <v>46440</v>
      </c>
    </row>
    <row r="350" spans="1:1" x14ac:dyDescent="0.15">
      <c r="A350" s="110">
        <v>46441</v>
      </c>
    </row>
    <row r="351" spans="1:1" x14ac:dyDescent="0.15">
      <c r="A351" s="110">
        <v>46442</v>
      </c>
    </row>
    <row r="352" spans="1:1" x14ac:dyDescent="0.15">
      <c r="A352" s="110">
        <v>46443</v>
      </c>
    </row>
    <row r="353" spans="1:1" x14ac:dyDescent="0.15">
      <c r="A353" s="110">
        <v>46444</v>
      </c>
    </row>
    <row r="354" spans="1:1" x14ac:dyDescent="0.15">
      <c r="A354" s="110">
        <v>46445</v>
      </c>
    </row>
    <row r="355" spans="1:1" x14ac:dyDescent="0.15">
      <c r="A355" s="110">
        <v>46446</v>
      </c>
    </row>
    <row r="356" spans="1:1" x14ac:dyDescent="0.15">
      <c r="A356" s="110">
        <v>46447</v>
      </c>
    </row>
    <row r="357" spans="1:1" x14ac:dyDescent="0.15">
      <c r="A357" s="110">
        <v>46448</v>
      </c>
    </row>
    <row r="358" spans="1:1" x14ac:dyDescent="0.15">
      <c r="A358" s="110">
        <v>46449</v>
      </c>
    </row>
    <row r="359" spans="1:1" x14ac:dyDescent="0.15">
      <c r="A359" s="110">
        <v>46450</v>
      </c>
    </row>
    <row r="360" spans="1:1" x14ac:dyDescent="0.15">
      <c r="A360" s="110">
        <v>46451</v>
      </c>
    </row>
    <row r="361" spans="1:1" x14ac:dyDescent="0.15">
      <c r="A361" s="110">
        <v>46452</v>
      </c>
    </row>
    <row r="362" spans="1:1" x14ac:dyDescent="0.15">
      <c r="A362" s="110">
        <v>46453</v>
      </c>
    </row>
    <row r="363" spans="1:1" x14ac:dyDescent="0.15">
      <c r="A363" s="110">
        <v>46454</v>
      </c>
    </row>
    <row r="364" spans="1:1" x14ac:dyDescent="0.15">
      <c r="A364" s="110">
        <v>46455</v>
      </c>
    </row>
    <row r="365" spans="1:1" x14ac:dyDescent="0.15">
      <c r="A365" s="110">
        <v>46456</v>
      </c>
    </row>
    <row r="366" spans="1:1" x14ac:dyDescent="0.15">
      <c r="A366" s="110">
        <v>46457</v>
      </c>
    </row>
    <row r="367" spans="1:1" x14ac:dyDescent="0.15">
      <c r="A367" s="110">
        <v>46458</v>
      </c>
    </row>
    <row r="368" spans="1:1" x14ac:dyDescent="0.15">
      <c r="A368" s="110">
        <v>46459</v>
      </c>
    </row>
    <row r="369" spans="1:1" x14ac:dyDescent="0.15">
      <c r="A369" s="110">
        <v>46460</v>
      </c>
    </row>
    <row r="370" spans="1:1" x14ac:dyDescent="0.15">
      <c r="A370" s="110">
        <v>46461</v>
      </c>
    </row>
    <row r="371" spans="1:1" x14ac:dyDescent="0.15">
      <c r="A371" s="110">
        <v>46462</v>
      </c>
    </row>
    <row r="372" spans="1:1" x14ac:dyDescent="0.15">
      <c r="A372" s="110">
        <v>46463</v>
      </c>
    </row>
    <row r="373" spans="1:1" x14ac:dyDescent="0.15">
      <c r="A373" s="110">
        <v>46464</v>
      </c>
    </row>
    <row r="374" spans="1:1" x14ac:dyDescent="0.15">
      <c r="A374" s="110">
        <v>46465</v>
      </c>
    </row>
    <row r="375" spans="1:1" x14ac:dyDescent="0.15">
      <c r="A375" s="110">
        <v>46466</v>
      </c>
    </row>
    <row r="376" spans="1:1" x14ac:dyDescent="0.15">
      <c r="A376" s="110">
        <v>46467</v>
      </c>
    </row>
    <row r="377" spans="1:1" x14ac:dyDescent="0.15">
      <c r="A377" s="110">
        <v>46468</v>
      </c>
    </row>
    <row r="378" spans="1:1" x14ac:dyDescent="0.15">
      <c r="A378" s="110">
        <v>46469</v>
      </c>
    </row>
    <row r="379" spans="1:1" x14ac:dyDescent="0.15">
      <c r="A379" s="110">
        <v>46470</v>
      </c>
    </row>
    <row r="380" spans="1:1" x14ac:dyDescent="0.15">
      <c r="A380" s="110">
        <v>46471</v>
      </c>
    </row>
    <row r="381" spans="1:1" x14ac:dyDescent="0.15">
      <c r="A381" s="110">
        <v>46472</v>
      </c>
    </row>
    <row r="382" spans="1:1" x14ac:dyDescent="0.15">
      <c r="A382" s="110">
        <v>46473</v>
      </c>
    </row>
    <row r="383" spans="1:1" x14ac:dyDescent="0.15">
      <c r="A383" s="110">
        <v>46474</v>
      </c>
    </row>
    <row r="384" spans="1:1" x14ac:dyDescent="0.15">
      <c r="A384" s="110">
        <v>46475</v>
      </c>
    </row>
    <row r="385" spans="1:1" x14ac:dyDescent="0.15">
      <c r="A385" s="110">
        <v>46476</v>
      </c>
    </row>
    <row r="386" spans="1:1" x14ac:dyDescent="0.15">
      <c r="A386" s="110">
        <v>46477</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DC8E8-34B6-4A5B-9FCF-40D818514CE2}">
  <sheetPr>
    <pageSetUpPr fitToPage="1"/>
  </sheetPr>
  <dimension ref="A1:AV71"/>
  <sheetViews>
    <sheetView zoomScaleNormal="100" workbookViewId="0">
      <selection activeCell="G21" sqref="G21"/>
    </sheetView>
  </sheetViews>
  <sheetFormatPr defaultRowHeight="13.5" x14ac:dyDescent="0.15"/>
  <cols>
    <col min="1" max="1" width="11.875" style="92" customWidth="1"/>
    <col min="2" max="2" width="4.5" style="92" customWidth="1"/>
    <col min="3" max="3" width="10.125" style="92" customWidth="1"/>
    <col min="4" max="4" width="3.875" style="92" customWidth="1"/>
    <col min="5" max="5" width="10.125" style="92" customWidth="1"/>
    <col min="6" max="6" width="8.625" style="70" customWidth="1"/>
    <col min="7" max="7" width="14.625" style="92" customWidth="1"/>
    <col min="8" max="8" width="13.625" style="70" customWidth="1"/>
    <col min="9" max="9" width="4.625" style="70" customWidth="1"/>
    <col min="10" max="11" width="4" style="70" customWidth="1"/>
    <col min="12" max="12" width="4.625" style="70" customWidth="1"/>
    <col min="13" max="13" width="5.5" style="41" hidden="1" customWidth="1"/>
    <col min="14" max="14" width="11.625" style="1" hidden="1" customWidth="1"/>
    <col min="15" max="15" width="9.5" style="2" hidden="1" customWidth="1"/>
    <col min="16" max="17" width="11.625" style="2" hidden="1" customWidth="1"/>
    <col min="18" max="18" width="9.75" style="2" hidden="1" customWidth="1"/>
    <col min="19" max="21" width="9.5" style="1" hidden="1" customWidth="1"/>
    <col min="22" max="24" width="11.625" style="63" hidden="1" customWidth="1"/>
    <col min="25" max="25" width="22.75" style="3" hidden="1" customWidth="1"/>
    <col min="26" max="26" width="13.875" style="1" hidden="1" customWidth="1"/>
    <col min="27" max="27" width="7.5" style="1" hidden="1" customWidth="1"/>
    <col min="28" max="28" width="9.5" style="4" hidden="1" customWidth="1"/>
    <col min="29" max="29" width="7.5" hidden="1" customWidth="1"/>
    <col min="30" max="30" width="7.5" style="4" hidden="1" customWidth="1"/>
    <col min="31" max="31" width="9.75" style="104" hidden="1" customWidth="1"/>
    <col min="32" max="32" width="12.375" style="104" hidden="1" customWidth="1"/>
    <col min="33" max="33" width="18.25" style="70" customWidth="1"/>
    <col min="34" max="45" width="9" style="104"/>
    <col min="46" max="48" width="9" style="70"/>
  </cols>
  <sheetData>
    <row r="1" spans="1:35" ht="19.5" customHeight="1" x14ac:dyDescent="0.15">
      <c r="A1" s="146" t="s">
        <v>41</v>
      </c>
      <c r="B1" s="146"/>
      <c r="C1" s="146"/>
      <c r="D1" s="146"/>
      <c r="E1" s="146"/>
      <c r="F1" s="146"/>
      <c r="G1" s="146"/>
      <c r="H1" s="146"/>
      <c r="I1" s="146"/>
      <c r="J1" s="147"/>
      <c r="K1" s="147"/>
      <c r="L1" s="147"/>
      <c r="M1" s="40"/>
    </row>
    <row r="2" spans="1:35" ht="17.25" customHeight="1" x14ac:dyDescent="0.15">
      <c r="A2" s="148"/>
      <c r="B2" s="148"/>
      <c r="C2" s="148"/>
      <c r="D2" s="148"/>
      <c r="E2" s="148"/>
      <c r="F2" s="148"/>
      <c r="G2" s="148"/>
      <c r="I2" s="46">
        <v>2026</v>
      </c>
      <c r="J2" s="6" t="s">
        <v>0</v>
      </c>
      <c r="K2" s="47">
        <v>4</v>
      </c>
      <c r="L2" s="8" t="s">
        <v>53</v>
      </c>
    </row>
    <row r="3" spans="1:35" ht="9.75" customHeight="1" x14ac:dyDescent="0.15">
      <c r="A3" s="93"/>
      <c r="B3" s="93"/>
      <c r="C3" s="93"/>
      <c r="D3" s="93"/>
      <c r="E3" s="93"/>
      <c r="F3" s="93"/>
      <c r="G3" s="93"/>
    </row>
    <row r="4" spans="1:35" ht="17.25" customHeight="1" x14ac:dyDescent="0.15">
      <c r="A4" s="71"/>
      <c r="B4" s="71"/>
      <c r="C4" s="71"/>
      <c r="D4" s="72"/>
      <c r="E4" s="72"/>
      <c r="F4" s="73"/>
      <c r="G4" s="74" t="s">
        <v>1</v>
      </c>
      <c r="H4" s="149">
        <f>初期設定!B2</f>
        <v>0</v>
      </c>
      <c r="I4" s="150"/>
      <c r="J4" s="150"/>
      <c r="K4" s="150"/>
      <c r="L4" s="150"/>
    </row>
    <row r="5" spans="1:35" ht="17.25" customHeight="1" x14ac:dyDescent="0.15">
      <c r="A5" s="71"/>
      <c r="B5" s="71"/>
      <c r="C5" s="71"/>
      <c r="D5" s="72"/>
      <c r="E5" s="72"/>
      <c r="F5" s="73"/>
      <c r="G5" s="74" t="s">
        <v>2</v>
      </c>
      <c r="H5" s="149">
        <f>初期設定!B3</f>
        <v>0</v>
      </c>
      <c r="I5" s="151"/>
      <c r="J5" s="151"/>
      <c r="K5" s="151"/>
      <c r="L5" s="151"/>
    </row>
    <row r="6" spans="1:35" ht="17.25" customHeight="1" x14ac:dyDescent="0.15">
      <c r="A6" s="72"/>
      <c r="B6" s="72"/>
      <c r="C6" s="75"/>
      <c r="D6" s="75"/>
      <c r="E6" s="75"/>
      <c r="F6" s="76"/>
      <c r="G6" s="74" t="s">
        <v>3</v>
      </c>
      <c r="H6" s="149">
        <f>初期設定!B4</f>
        <v>0</v>
      </c>
      <c r="I6" s="151"/>
      <c r="J6" s="151"/>
      <c r="K6" s="151"/>
      <c r="L6" s="151"/>
    </row>
    <row r="7" spans="1:35" ht="9.9499999999999993" customHeight="1" x14ac:dyDescent="0.15">
      <c r="A7" s="72"/>
      <c r="B7" s="72"/>
      <c r="C7" s="77"/>
      <c r="D7" s="78"/>
      <c r="E7" s="77"/>
      <c r="F7" s="77"/>
      <c r="G7" s="72"/>
      <c r="H7" s="79"/>
    </row>
    <row r="8" spans="1:35" ht="17.25" customHeight="1" x14ac:dyDescent="0.15">
      <c r="A8" s="152" t="s">
        <v>4</v>
      </c>
      <c r="B8" s="80" t="s">
        <v>5</v>
      </c>
      <c r="C8" s="153" t="s">
        <v>6</v>
      </c>
      <c r="D8" s="154"/>
      <c r="E8" s="155"/>
      <c r="F8" s="90" t="s">
        <v>7</v>
      </c>
      <c r="G8" s="159" t="s">
        <v>8</v>
      </c>
      <c r="H8" s="161" t="s">
        <v>9</v>
      </c>
      <c r="I8" s="163" t="s">
        <v>10</v>
      </c>
      <c r="J8" s="164"/>
      <c r="K8" s="164"/>
      <c r="L8" s="164"/>
      <c r="M8" s="42"/>
      <c r="N8" s="21"/>
      <c r="O8" s="22"/>
      <c r="P8" s="22"/>
      <c r="Q8" s="22"/>
      <c r="R8" s="22"/>
      <c r="S8" s="21"/>
      <c r="T8" s="21"/>
      <c r="U8" s="21"/>
      <c r="V8" s="21"/>
      <c r="W8" s="21"/>
      <c r="X8" s="21"/>
      <c r="Y8" s="23"/>
      <c r="Z8" s="21"/>
      <c r="AA8" s="21"/>
      <c r="AB8" s="24"/>
      <c r="AC8" s="25"/>
      <c r="AD8" s="24"/>
      <c r="AE8" s="105"/>
      <c r="AF8" s="105"/>
      <c r="AG8" s="88"/>
      <c r="AH8" s="105"/>
      <c r="AI8" s="105"/>
    </row>
    <row r="9" spans="1:35" ht="17.25" customHeight="1" x14ac:dyDescent="0.15">
      <c r="A9" s="152"/>
      <c r="B9" s="81" t="s">
        <v>11</v>
      </c>
      <c r="C9" s="156"/>
      <c r="D9" s="157"/>
      <c r="E9" s="158"/>
      <c r="F9" s="91" t="s">
        <v>12</v>
      </c>
      <c r="G9" s="160"/>
      <c r="H9" s="162"/>
      <c r="I9" s="165"/>
      <c r="J9" s="164"/>
      <c r="K9" s="164"/>
      <c r="L9" s="164"/>
      <c r="M9" s="42" t="s">
        <v>13</v>
      </c>
      <c r="N9" s="21" t="s">
        <v>14</v>
      </c>
      <c r="O9" s="22" t="s">
        <v>15</v>
      </c>
      <c r="P9" s="22" t="s">
        <v>16</v>
      </c>
      <c r="Q9" s="22" t="s">
        <v>17</v>
      </c>
      <c r="R9" s="22" t="s">
        <v>18</v>
      </c>
      <c r="S9" s="21" t="s">
        <v>19</v>
      </c>
      <c r="T9" s="21" t="s">
        <v>20</v>
      </c>
      <c r="U9" s="21" t="s">
        <v>21</v>
      </c>
      <c r="V9" s="21" t="s">
        <v>62</v>
      </c>
      <c r="W9" s="21" t="s">
        <v>63</v>
      </c>
      <c r="X9" s="21" t="s">
        <v>64</v>
      </c>
      <c r="Y9" s="23" t="s">
        <v>56</v>
      </c>
      <c r="Z9" s="21" t="s">
        <v>23</v>
      </c>
      <c r="AA9" s="21" t="s">
        <v>22</v>
      </c>
      <c r="AB9" s="24"/>
      <c r="AC9" s="25"/>
      <c r="AD9" s="50" t="s">
        <v>57</v>
      </c>
      <c r="AE9" s="105"/>
      <c r="AF9" s="105"/>
      <c r="AG9" s="88"/>
      <c r="AH9" s="105"/>
      <c r="AI9" s="105"/>
    </row>
    <row r="10" spans="1:35" ht="17.25" customHeight="1" x14ac:dyDescent="0.15">
      <c r="A10" s="28">
        <f>DATE(I$2,K$2,1)</f>
        <v>46113</v>
      </c>
      <c r="B10" s="109" t="str">
        <f>IF(VLOOKUP(A10,休業日一覧!$1:$1048576,3,FALSE)&gt;="休","休",TEXT(A10,"aaa"))</f>
        <v>水</v>
      </c>
      <c r="C10" s="83"/>
      <c r="D10" s="29" t="s">
        <v>24</v>
      </c>
      <c r="E10" s="83"/>
      <c r="F10" s="83"/>
      <c r="G10" s="84" t="str">
        <f>IF(E10="","",E10-C10-F10)</f>
        <v/>
      </c>
      <c r="H10" s="85"/>
      <c r="I10" s="143" t="s">
        <v>84</v>
      </c>
      <c r="J10" s="144"/>
      <c r="K10" s="144"/>
      <c r="L10" s="145"/>
      <c r="M10" s="45">
        <f>COUNTA(B10:B40)</f>
        <v>31</v>
      </c>
      <c r="N10" s="21">
        <f>IF((OR(B10="土",B10="日",B10="祝",B10="休",B10="")),0,1)</f>
        <v>1</v>
      </c>
      <c r="O10" s="22">
        <f>IF(COUNTIF(H10,"*休日*"),1,0)</f>
        <v>0</v>
      </c>
      <c r="P10" s="22">
        <f t="shared" ref="P10:P40" si="0">IF(COUNTIFS(H10,"*移*",B10,"土"),1,0)</f>
        <v>0</v>
      </c>
      <c r="Q10" s="22">
        <f t="shared" ref="Q10:Q40" si="1">IF(COUNTIFS(H10,"*移*",B10,"日"),1,0)</f>
        <v>0</v>
      </c>
      <c r="R10" s="22">
        <f>IF(COUNTIFS(H10,"*移*",B10,"休"),1,0)</f>
        <v>0</v>
      </c>
      <c r="S10" s="21">
        <f>IF(COUNTIFS(H10,"*出*",B10,"土")+COUNTIFS(H10,"*研*",B10,"土"),1,0)</f>
        <v>0</v>
      </c>
      <c r="T10" s="21">
        <f>IF(COUNTIFS(H10,"*出*",B10,"日")+COUNTIFS(H10,"*研*",B10,"日"),1,0)</f>
        <v>0</v>
      </c>
      <c r="U10" s="21">
        <f>IF(COUNTIFS(H10,"*出*",B10,"休")+COUNTIFS(H10,"*研*",B10,"休"),1,0)</f>
        <v>0</v>
      </c>
      <c r="V10" s="21">
        <f>IF(COUNTIFS(H10,"*勤*",B10,"土"),1,0)</f>
        <v>0</v>
      </c>
      <c r="W10" s="21">
        <f>IF(COUNTIFS(H10,"*勤*",B10,"日"),1,0)</f>
        <v>0</v>
      </c>
      <c r="X10" s="21">
        <f>IF(COUNTIFS(H10,"*勤*",B10,"休"),1,0)</f>
        <v>0</v>
      </c>
      <c r="Y10" s="23">
        <f>IF(COUNTIF(H10,"*休*")+COUNTIF(H10,"*免*")+COUNTIF(H10,"*移*"),1,0)</f>
        <v>0</v>
      </c>
      <c r="Z10" s="21">
        <f>IF(COUNTIF(AA10,0)+COUNTIF(Y10,1),1,0)</f>
        <v>0</v>
      </c>
      <c r="AA10" s="21">
        <f>IF(COUNTIFS(N10,1,O10,0)+COUNTIF(S10,1)+COUNTIF(T10,1)+COUNTIF(U10,1)+COUNTIF(V10,1)+COUNTIF(W10,1)+COUNTIF(X10,1),1,0)</f>
        <v>1</v>
      </c>
      <c r="AB10" s="24" t="s">
        <v>25</v>
      </c>
      <c r="AC10" s="25"/>
      <c r="AD10" s="51">
        <v>0.32291666666666669</v>
      </c>
      <c r="AE10" s="99">
        <v>4</v>
      </c>
      <c r="AF10" s="99">
        <v>21</v>
      </c>
      <c r="AG10" s="99"/>
      <c r="AH10" s="105"/>
      <c r="AI10" s="105"/>
    </row>
    <row r="11" spans="1:35" ht="17.25" customHeight="1" x14ac:dyDescent="0.15">
      <c r="A11" s="28">
        <f>A10+1</f>
        <v>46114</v>
      </c>
      <c r="B11" s="109" t="str">
        <f>IF(VLOOKUP(A11,休業日一覧!$1:$1048576,3,FALSE)&gt;="休","休",TEXT(A11,"aaa"))</f>
        <v>木</v>
      </c>
      <c r="C11" s="83"/>
      <c r="D11" s="29" t="s">
        <v>24</v>
      </c>
      <c r="E11" s="83"/>
      <c r="F11" s="83"/>
      <c r="G11" s="84" t="str">
        <f t="shared" ref="G11:G40" si="2">IF(E11="","",E11-C11-F11)</f>
        <v/>
      </c>
      <c r="H11" s="85"/>
      <c r="I11" s="120"/>
      <c r="J11" s="121"/>
      <c r="K11" s="121"/>
      <c r="L11" s="122"/>
      <c r="M11" s="45">
        <f>VLOOKUP($K$2,AE9:AF21,2,FALSE)</f>
        <v>21</v>
      </c>
      <c r="N11" s="21">
        <f t="shared" ref="N11:N39" si="3">IF((OR(B11="土",B11="日",B11="祝",B11="休",B11="")),0,1)</f>
        <v>1</v>
      </c>
      <c r="O11" s="22">
        <f t="shared" ref="O11:O40" si="4">IF(COUNTIF(H11,"*休日*"),1,0)</f>
        <v>0</v>
      </c>
      <c r="P11" s="22">
        <f t="shared" si="0"/>
        <v>0</v>
      </c>
      <c r="Q11" s="22">
        <f t="shared" si="1"/>
        <v>0</v>
      </c>
      <c r="R11" s="22">
        <f t="shared" ref="R11:R40" si="5">IF(COUNTIFS(H11,"*移*",B11,"休"),1,0)</f>
        <v>0</v>
      </c>
      <c r="S11" s="21">
        <f t="shared" ref="S11:S40" si="6">IF(COUNTIFS(H11,"*出*",B11,"土")+COUNTIFS(H11,"*研*",B11,"土"),1,0)</f>
        <v>0</v>
      </c>
      <c r="T11" s="21">
        <f t="shared" ref="T11:T40" si="7">IF(COUNTIFS(H11,"*出*",B11,"日")+COUNTIFS(H11,"*研*",B11,"日"),1,0)</f>
        <v>0</v>
      </c>
      <c r="U11" s="21">
        <f t="shared" ref="U11:U40" si="8">IF(COUNTIFS(H11,"*出*",B11,"休")+COUNTIFS(H11,"*研*",B11,"休"),1,0)</f>
        <v>0</v>
      </c>
      <c r="V11" s="21">
        <f t="shared" ref="V11:V40" si="9">IF(COUNTIFS(H11,"*勤*",B11,"土"),1,0)</f>
        <v>0</v>
      </c>
      <c r="W11" s="21">
        <f t="shared" ref="W11:W40" si="10">IF(COUNTIFS(H11,"*勤*",B11,"日"),1,0)</f>
        <v>0</v>
      </c>
      <c r="X11" s="21">
        <f t="shared" ref="X11:X40" si="11">IF(COUNTIFS(H11,"*勤*",B11,"休"),1,0)</f>
        <v>0</v>
      </c>
      <c r="Y11" s="23">
        <f t="shared" ref="Y11:Y40" si="12">IF(COUNTIF(H11,"*休*")+COUNTIF(H11,"*免*")+COUNTIF(H11,"*移*"),1,0)</f>
        <v>0</v>
      </c>
      <c r="Z11" s="21">
        <f t="shared" ref="Z11:Z40" si="13">IF(COUNTIF(AA11,0)+COUNTIF(Y11,1),1,0)</f>
        <v>0</v>
      </c>
      <c r="AA11" s="21">
        <f t="shared" ref="AA11:AA39" si="14">IF(COUNTIFS(N11,1,O11,0)+COUNTIF(S11,1)+COUNTIF(T11,1)+COUNTIF(U11,1)+COUNTIF(V11,1)+COUNTIF(W11,1)+COUNTIF(X11,1),1,0)</f>
        <v>1</v>
      </c>
      <c r="AB11" s="24" t="s">
        <v>26</v>
      </c>
      <c r="AC11" s="25"/>
      <c r="AD11" s="24"/>
      <c r="AE11" s="99">
        <v>5</v>
      </c>
      <c r="AF11" s="99">
        <v>18</v>
      </c>
      <c r="AG11" s="99"/>
      <c r="AH11" s="105"/>
      <c r="AI11" s="105"/>
    </row>
    <row r="12" spans="1:35" ht="17.25" customHeight="1" x14ac:dyDescent="0.15">
      <c r="A12" s="28">
        <f t="shared" ref="A12:A37" si="15">A11+1</f>
        <v>46115</v>
      </c>
      <c r="B12" s="109" t="str">
        <f>IF(VLOOKUP(A12,休業日一覧!$1:$1048576,3,FALSE)&gt;="休","休",TEXT(A12,"aaa"))</f>
        <v>金</v>
      </c>
      <c r="C12" s="83"/>
      <c r="D12" s="29" t="s">
        <v>24</v>
      </c>
      <c r="E12" s="83"/>
      <c r="F12" s="83"/>
      <c r="G12" s="84" t="str">
        <f t="shared" si="2"/>
        <v/>
      </c>
      <c r="H12" s="85"/>
      <c r="I12" s="120"/>
      <c r="J12" s="121"/>
      <c r="K12" s="121"/>
      <c r="L12" s="122"/>
      <c r="M12" s="43"/>
      <c r="N12" s="21">
        <f t="shared" si="3"/>
        <v>1</v>
      </c>
      <c r="O12" s="22">
        <f t="shared" si="4"/>
        <v>0</v>
      </c>
      <c r="P12" s="22">
        <f t="shared" si="0"/>
        <v>0</v>
      </c>
      <c r="Q12" s="22">
        <f t="shared" si="1"/>
        <v>0</v>
      </c>
      <c r="R12" s="22">
        <f t="shared" si="5"/>
        <v>0</v>
      </c>
      <c r="S12" s="21">
        <f t="shared" si="6"/>
        <v>0</v>
      </c>
      <c r="T12" s="21">
        <f t="shared" si="7"/>
        <v>0</v>
      </c>
      <c r="U12" s="21">
        <f t="shared" si="8"/>
        <v>0</v>
      </c>
      <c r="V12" s="21">
        <f t="shared" si="9"/>
        <v>0</v>
      </c>
      <c r="W12" s="21">
        <f t="shared" si="10"/>
        <v>0</v>
      </c>
      <c r="X12" s="21">
        <f t="shared" si="11"/>
        <v>0</v>
      </c>
      <c r="Y12" s="23">
        <f t="shared" si="12"/>
        <v>0</v>
      </c>
      <c r="Z12" s="21">
        <f t="shared" si="13"/>
        <v>0</v>
      </c>
      <c r="AA12" s="21">
        <f t="shared" si="14"/>
        <v>1</v>
      </c>
      <c r="AB12" s="24" t="s">
        <v>27</v>
      </c>
      <c r="AC12" s="25"/>
      <c r="AD12" s="24"/>
      <c r="AE12" s="99">
        <v>6</v>
      </c>
      <c r="AF12" s="99">
        <v>22</v>
      </c>
      <c r="AG12" s="99"/>
      <c r="AH12" s="105"/>
      <c r="AI12" s="105"/>
    </row>
    <row r="13" spans="1:35" ht="17.25" customHeight="1" x14ac:dyDescent="0.15">
      <c r="A13" s="28">
        <f t="shared" si="15"/>
        <v>46116</v>
      </c>
      <c r="B13" s="109" t="str">
        <f>IF(VLOOKUP(A13,休業日一覧!$1:$1048576,3,FALSE)&gt;="休","休",TEXT(A13,"aaa"))</f>
        <v>土</v>
      </c>
      <c r="C13" s="83"/>
      <c r="D13" s="29" t="s">
        <v>24</v>
      </c>
      <c r="E13" s="83"/>
      <c r="F13" s="83"/>
      <c r="G13" s="84" t="str">
        <f t="shared" si="2"/>
        <v/>
      </c>
      <c r="H13" s="85"/>
      <c r="I13" s="120"/>
      <c r="J13" s="121"/>
      <c r="K13" s="121"/>
      <c r="L13" s="122"/>
      <c r="M13" s="43"/>
      <c r="N13" s="21">
        <f t="shared" si="3"/>
        <v>0</v>
      </c>
      <c r="O13" s="22">
        <f t="shared" si="4"/>
        <v>0</v>
      </c>
      <c r="P13" s="22">
        <f t="shared" si="0"/>
        <v>0</v>
      </c>
      <c r="Q13" s="22">
        <f t="shared" si="1"/>
        <v>0</v>
      </c>
      <c r="R13" s="22">
        <f t="shared" si="5"/>
        <v>0</v>
      </c>
      <c r="S13" s="21">
        <f t="shared" si="6"/>
        <v>0</v>
      </c>
      <c r="T13" s="21">
        <f t="shared" si="7"/>
        <v>0</v>
      </c>
      <c r="U13" s="21">
        <f t="shared" si="8"/>
        <v>0</v>
      </c>
      <c r="V13" s="21">
        <f t="shared" si="9"/>
        <v>0</v>
      </c>
      <c r="W13" s="21">
        <f t="shared" si="10"/>
        <v>0</v>
      </c>
      <c r="X13" s="21">
        <f t="shared" si="11"/>
        <v>0</v>
      </c>
      <c r="Y13" s="23">
        <f t="shared" si="12"/>
        <v>0</v>
      </c>
      <c r="Z13" s="21">
        <f t="shared" si="13"/>
        <v>1</v>
      </c>
      <c r="AA13" s="21">
        <f t="shared" si="14"/>
        <v>0</v>
      </c>
      <c r="AB13" s="24" t="s">
        <v>28</v>
      </c>
      <c r="AC13" s="25"/>
      <c r="AD13" s="24"/>
      <c r="AE13" s="99">
        <v>7</v>
      </c>
      <c r="AF13" s="99">
        <v>21</v>
      </c>
      <c r="AG13" s="99"/>
      <c r="AH13" s="105"/>
      <c r="AI13" s="105"/>
    </row>
    <row r="14" spans="1:35" ht="17.25" customHeight="1" x14ac:dyDescent="0.15">
      <c r="A14" s="28">
        <f t="shared" si="15"/>
        <v>46117</v>
      </c>
      <c r="B14" s="109" t="str">
        <f>IF(VLOOKUP(A14,休業日一覧!$1:$1048576,3,FALSE)&gt;="休","休",TEXT(A14,"aaa"))</f>
        <v>日</v>
      </c>
      <c r="C14" s="83"/>
      <c r="D14" s="29" t="s">
        <v>24</v>
      </c>
      <c r="E14" s="83"/>
      <c r="F14" s="83"/>
      <c r="G14" s="84" t="str">
        <f t="shared" si="2"/>
        <v/>
      </c>
      <c r="H14" s="85"/>
      <c r="I14" s="120"/>
      <c r="J14" s="121"/>
      <c r="K14" s="121"/>
      <c r="L14" s="122"/>
      <c r="M14" s="43"/>
      <c r="N14" s="21">
        <f t="shared" si="3"/>
        <v>0</v>
      </c>
      <c r="O14" s="22">
        <f t="shared" si="4"/>
        <v>0</v>
      </c>
      <c r="P14" s="22">
        <f t="shared" si="0"/>
        <v>0</v>
      </c>
      <c r="Q14" s="22">
        <f t="shared" si="1"/>
        <v>0</v>
      </c>
      <c r="R14" s="22">
        <f t="shared" si="5"/>
        <v>0</v>
      </c>
      <c r="S14" s="21">
        <f t="shared" si="6"/>
        <v>0</v>
      </c>
      <c r="T14" s="21">
        <f t="shared" si="7"/>
        <v>0</v>
      </c>
      <c r="U14" s="21">
        <f t="shared" si="8"/>
        <v>0</v>
      </c>
      <c r="V14" s="21">
        <f t="shared" si="9"/>
        <v>0</v>
      </c>
      <c r="W14" s="21">
        <f t="shared" si="10"/>
        <v>0</v>
      </c>
      <c r="X14" s="21">
        <f t="shared" si="11"/>
        <v>0</v>
      </c>
      <c r="Y14" s="23">
        <f t="shared" si="12"/>
        <v>0</v>
      </c>
      <c r="Z14" s="21">
        <f t="shared" si="13"/>
        <v>1</v>
      </c>
      <c r="AA14" s="21">
        <f t="shared" si="14"/>
        <v>0</v>
      </c>
      <c r="AB14" s="24" t="s">
        <v>22</v>
      </c>
      <c r="AC14" s="25"/>
      <c r="AD14" s="24"/>
      <c r="AE14" s="99">
        <v>8</v>
      </c>
      <c r="AF14" s="99">
        <v>20</v>
      </c>
      <c r="AG14" s="99"/>
      <c r="AH14" s="105"/>
      <c r="AI14" s="105"/>
    </row>
    <row r="15" spans="1:35" ht="17.25" customHeight="1" x14ac:dyDescent="0.15">
      <c r="A15" s="28">
        <f t="shared" si="15"/>
        <v>46118</v>
      </c>
      <c r="B15" s="109" t="str">
        <f>IF(VLOOKUP(A15,休業日一覧!$1:$1048576,3,FALSE)&gt;="休","休",TEXT(A15,"aaa"))</f>
        <v>月</v>
      </c>
      <c r="C15" s="83"/>
      <c r="D15" s="29" t="s">
        <v>24</v>
      </c>
      <c r="E15" s="83"/>
      <c r="F15" s="83"/>
      <c r="G15" s="84" t="str">
        <f t="shared" si="2"/>
        <v/>
      </c>
      <c r="H15" s="85"/>
      <c r="I15" s="120"/>
      <c r="J15" s="121"/>
      <c r="K15" s="121"/>
      <c r="L15" s="122"/>
      <c r="M15" s="43"/>
      <c r="N15" s="21">
        <f t="shared" si="3"/>
        <v>1</v>
      </c>
      <c r="O15" s="22">
        <f>IF(COUNTIF(H15,"*休日*"),1,0)</f>
        <v>0</v>
      </c>
      <c r="P15" s="22">
        <f t="shared" si="0"/>
        <v>0</v>
      </c>
      <c r="Q15" s="22">
        <f t="shared" si="1"/>
        <v>0</v>
      </c>
      <c r="R15" s="22">
        <f t="shared" si="5"/>
        <v>0</v>
      </c>
      <c r="S15" s="21">
        <f t="shared" si="6"/>
        <v>0</v>
      </c>
      <c r="T15" s="21">
        <f t="shared" si="7"/>
        <v>0</v>
      </c>
      <c r="U15" s="21">
        <f t="shared" si="8"/>
        <v>0</v>
      </c>
      <c r="V15" s="21">
        <f t="shared" si="9"/>
        <v>0</v>
      </c>
      <c r="W15" s="21">
        <f t="shared" si="10"/>
        <v>0</v>
      </c>
      <c r="X15" s="21">
        <f t="shared" si="11"/>
        <v>0</v>
      </c>
      <c r="Y15" s="23">
        <f t="shared" si="12"/>
        <v>0</v>
      </c>
      <c r="Z15" s="21">
        <f t="shared" si="13"/>
        <v>0</v>
      </c>
      <c r="AA15" s="21">
        <f t="shared" si="14"/>
        <v>1</v>
      </c>
      <c r="AB15" s="24" t="s">
        <v>15</v>
      </c>
      <c r="AC15" s="25"/>
      <c r="AD15" s="24"/>
      <c r="AE15" s="99">
        <v>9</v>
      </c>
      <c r="AF15" s="99">
        <v>20</v>
      </c>
      <c r="AG15" s="99"/>
      <c r="AH15" s="105"/>
      <c r="AI15" s="105"/>
    </row>
    <row r="16" spans="1:35" ht="17.25" customHeight="1" x14ac:dyDescent="0.15">
      <c r="A16" s="28">
        <f t="shared" si="15"/>
        <v>46119</v>
      </c>
      <c r="B16" s="109" t="str">
        <f>IF(VLOOKUP(A16,休業日一覧!$1:$1048576,3,FALSE)&gt;="休","休",TEXT(A16,"aaa"))</f>
        <v>火</v>
      </c>
      <c r="C16" s="83"/>
      <c r="D16" s="29" t="s">
        <v>24</v>
      </c>
      <c r="E16" s="83"/>
      <c r="F16" s="83"/>
      <c r="G16" s="84" t="str">
        <f t="shared" si="2"/>
        <v/>
      </c>
      <c r="H16" s="85"/>
      <c r="I16" s="120" t="s">
        <v>127</v>
      </c>
      <c r="J16" s="121"/>
      <c r="K16" s="121"/>
      <c r="L16" s="122"/>
      <c r="M16" s="43"/>
      <c r="N16" s="21">
        <f t="shared" si="3"/>
        <v>1</v>
      </c>
      <c r="O16" s="22">
        <f t="shared" si="4"/>
        <v>0</v>
      </c>
      <c r="P16" s="22">
        <f t="shared" si="0"/>
        <v>0</v>
      </c>
      <c r="Q16" s="22">
        <f t="shared" si="1"/>
        <v>0</v>
      </c>
      <c r="R16" s="22">
        <f t="shared" si="5"/>
        <v>0</v>
      </c>
      <c r="S16" s="21">
        <f t="shared" si="6"/>
        <v>0</v>
      </c>
      <c r="T16" s="21">
        <f t="shared" si="7"/>
        <v>0</v>
      </c>
      <c r="U16" s="21">
        <f t="shared" si="8"/>
        <v>0</v>
      </c>
      <c r="V16" s="21">
        <f t="shared" si="9"/>
        <v>0</v>
      </c>
      <c r="W16" s="21">
        <f t="shared" si="10"/>
        <v>0</v>
      </c>
      <c r="X16" s="21">
        <f t="shared" si="11"/>
        <v>0</v>
      </c>
      <c r="Y16" s="23">
        <f t="shared" si="12"/>
        <v>0</v>
      </c>
      <c r="Z16" s="21">
        <f t="shared" si="13"/>
        <v>0</v>
      </c>
      <c r="AA16" s="21">
        <f t="shared" si="14"/>
        <v>1</v>
      </c>
      <c r="AB16" s="24" t="s">
        <v>29</v>
      </c>
      <c r="AC16" s="25"/>
      <c r="AD16" s="24"/>
      <c r="AE16" s="99">
        <v>10</v>
      </c>
      <c r="AF16" s="99">
        <v>22</v>
      </c>
      <c r="AG16" s="99"/>
      <c r="AH16" s="105"/>
      <c r="AI16" s="105"/>
    </row>
    <row r="17" spans="1:35" ht="17.25" customHeight="1" x14ac:dyDescent="0.15">
      <c r="A17" s="28">
        <f t="shared" si="15"/>
        <v>46120</v>
      </c>
      <c r="B17" s="109" t="str">
        <f>IF(VLOOKUP(A17,休業日一覧!$1:$1048576,3,FALSE)&gt;="休","休",TEXT(A17,"aaa"))</f>
        <v>水</v>
      </c>
      <c r="C17" s="83"/>
      <c r="D17" s="29" t="s">
        <v>24</v>
      </c>
      <c r="E17" s="83"/>
      <c r="F17" s="83"/>
      <c r="G17" s="84" t="str">
        <f t="shared" si="2"/>
        <v/>
      </c>
      <c r="H17" s="85"/>
      <c r="I17" s="120"/>
      <c r="J17" s="121"/>
      <c r="K17" s="121"/>
      <c r="L17" s="122"/>
      <c r="M17" s="43"/>
      <c r="N17" s="21">
        <f t="shared" si="3"/>
        <v>1</v>
      </c>
      <c r="O17" s="22">
        <f t="shared" si="4"/>
        <v>0</v>
      </c>
      <c r="P17" s="22">
        <f t="shared" si="0"/>
        <v>0</v>
      </c>
      <c r="Q17" s="22">
        <f t="shared" si="1"/>
        <v>0</v>
      </c>
      <c r="R17" s="22">
        <f t="shared" si="5"/>
        <v>0</v>
      </c>
      <c r="S17" s="21">
        <f t="shared" si="6"/>
        <v>0</v>
      </c>
      <c r="T17" s="21">
        <f t="shared" si="7"/>
        <v>0</v>
      </c>
      <c r="U17" s="21">
        <f t="shared" si="8"/>
        <v>0</v>
      </c>
      <c r="V17" s="21">
        <f t="shared" si="9"/>
        <v>0</v>
      </c>
      <c r="W17" s="21">
        <f t="shared" si="10"/>
        <v>0</v>
      </c>
      <c r="X17" s="21">
        <f t="shared" si="11"/>
        <v>0</v>
      </c>
      <c r="Y17" s="23">
        <f t="shared" si="12"/>
        <v>0</v>
      </c>
      <c r="Z17" s="21">
        <f t="shared" si="13"/>
        <v>0</v>
      </c>
      <c r="AA17" s="21">
        <f t="shared" si="14"/>
        <v>1</v>
      </c>
      <c r="AB17" s="24" t="s">
        <v>82</v>
      </c>
      <c r="AC17" s="25"/>
      <c r="AD17" s="24"/>
      <c r="AE17" s="99">
        <v>11</v>
      </c>
      <c r="AF17" s="99">
        <v>19</v>
      </c>
      <c r="AG17" s="99"/>
      <c r="AH17" s="105"/>
      <c r="AI17" s="105"/>
    </row>
    <row r="18" spans="1:35" ht="17.25" customHeight="1" x14ac:dyDescent="0.15">
      <c r="A18" s="28">
        <f t="shared" si="15"/>
        <v>46121</v>
      </c>
      <c r="B18" s="109" t="str">
        <f>IF(VLOOKUP(A18,休業日一覧!$1:$1048576,3,FALSE)&gt;="休","休",TEXT(A18,"aaa"))</f>
        <v>木</v>
      </c>
      <c r="C18" s="83"/>
      <c r="D18" s="29" t="s">
        <v>24</v>
      </c>
      <c r="E18" s="83"/>
      <c r="F18" s="83"/>
      <c r="G18" s="84" t="str">
        <f t="shared" si="2"/>
        <v/>
      </c>
      <c r="H18" s="85"/>
      <c r="I18" s="120"/>
      <c r="J18" s="121"/>
      <c r="K18" s="121"/>
      <c r="L18" s="122"/>
      <c r="M18" s="43"/>
      <c r="N18" s="21">
        <f t="shared" si="3"/>
        <v>1</v>
      </c>
      <c r="O18" s="22">
        <f t="shared" si="4"/>
        <v>0</v>
      </c>
      <c r="P18" s="22">
        <f t="shared" si="0"/>
        <v>0</v>
      </c>
      <c r="Q18" s="22">
        <f t="shared" si="1"/>
        <v>0</v>
      </c>
      <c r="R18" s="22">
        <f t="shared" si="5"/>
        <v>0</v>
      </c>
      <c r="S18" s="21">
        <f t="shared" si="6"/>
        <v>0</v>
      </c>
      <c r="T18" s="21">
        <f t="shared" si="7"/>
        <v>0</v>
      </c>
      <c r="U18" s="21">
        <f t="shared" si="8"/>
        <v>0</v>
      </c>
      <c r="V18" s="21">
        <f t="shared" si="9"/>
        <v>0</v>
      </c>
      <c r="W18" s="21">
        <f t="shared" si="10"/>
        <v>0</v>
      </c>
      <c r="X18" s="21">
        <f t="shared" si="11"/>
        <v>0</v>
      </c>
      <c r="Y18" s="23">
        <f t="shared" si="12"/>
        <v>0</v>
      </c>
      <c r="Z18" s="21">
        <f t="shared" si="13"/>
        <v>0</v>
      </c>
      <c r="AA18" s="21">
        <f t="shared" si="14"/>
        <v>1</v>
      </c>
      <c r="AB18" s="24"/>
      <c r="AC18" s="25"/>
      <c r="AD18" s="24"/>
      <c r="AE18" s="99">
        <v>12</v>
      </c>
      <c r="AF18" s="99">
        <v>20</v>
      </c>
      <c r="AG18" s="99"/>
      <c r="AH18" s="105"/>
      <c r="AI18" s="105"/>
    </row>
    <row r="19" spans="1:35" ht="17.25" customHeight="1" x14ac:dyDescent="0.15">
      <c r="A19" s="28">
        <f t="shared" si="15"/>
        <v>46122</v>
      </c>
      <c r="B19" s="109" t="str">
        <f>IF(VLOOKUP(A19,休業日一覧!$1:$1048576,3,FALSE)&gt;="休","休",TEXT(A19,"aaa"))</f>
        <v>金</v>
      </c>
      <c r="C19" s="83"/>
      <c r="D19" s="29" t="s">
        <v>24</v>
      </c>
      <c r="E19" s="83"/>
      <c r="F19" s="83"/>
      <c r="G19" s="84" t="str">
        <f t="shared" si="2"/>
        <v/>
      </c>
      <c r="H19" s="85"/>
      <c r="I19" s="120"/>
      <c r="J19" s="121"/>
      <c r="K19" s="121"/>
      <c r="L19" s="122"/>
      <c r="M19" s="43"/>
      <c r="N19" s="21">
        <f t="shared" si="3"/>
        <v>1</v>
      </c>
      <c r="O19" s="22">
        <f t="shared" si="4"/>
        <v>0</v>
      </c>
      <c r="P19" s="22">
        <f t="shared" si="0"/>
        <v>0</v>
      </c>
      <c r="Q19" s="22">
        <f t="shared" si="1"/>
        <v>0</v>
      </c>
      <c r="R19" s="22">
        <f t="shared" si="5"/>
        <v>0</v>
      </c>
      <c r="S19" s="21">
        <f t="shared" si="6"/>
        <v>0</v>
      </c>
      <c r="T19" s="21">
        <f t="shared" si="7"/>
        <v>0</v>
      </c>
      <c r="U19" s="21">
        <f t="shared" si="8"/>
        <v>0</v>
      </c>
      <c r="V19" s="21">
        <f t="shared" si="9"/>
        <v>0</v>
      </c>
      <c r="W19" s="21">
        <f t="shared" si="10"/>
        <v>0</v>
      </c>
      <c r="X19" s="21">
        <f t="shared" si="11"/>
        <v>0</v>
      </c>
      <c r="Y19" s="23">
        <f t="shared" si="12"/>
        <v>0</v>
      </c>
      <c r="Z19" s="21">
        <f t="shared" si="13"/>
        <v>0</v>
      </c>
      <c r="AA19" s="21">
        <f t="shared" si="14"/>
        <v>1</v>
      </c>
      <c r="AB19" s="24"/>
      <c r="AC19" s="25"/>
      <c r="AD19" s="24"/>
      <c r="AE19" s="99">
        <v>1</v>
      </c>
      <c r="AF19" s="99">
        <v>19</v>
      </c>
      <c r="AG19" s="99"/>
      <c r="AH19" s="105"/>
      <c r="AI19" s="105"/>
    </row>
    <row r="20" spans="1:35" ht="17.25" customHeight="1" x14ac:dyDescent="0.15">
      <c r="A20" s="28">
        <f t="shared" si="15"/>
        <v>46123</v>
      </c>
      <c r="B20" s="109" t="str">
        <f>IF(VLOOKUP(A20,休業日一覧!$1:$1048576,3,FALSE)&gt;="休","休",TEXT(A20,"aaa"))</f>
        <v>土</v>
      </c>
      <c r="C20" s="83"/>
      <c r="D20" s="29" t="s">
        <v>24</v>
      </c>
      <c r="E20" s="83"/>
      <c r="F20" s="83"/>
      <c r="G20" s="84" t="str">
        <f>IF(E20="","",E20-C20-F20)</f>
        <v/>
      </c>
      <c r="H20" s="85"/>
      <c r="I20" s="123"/>
      <c r="J20" s="124"/>
      <c r="K20" s="124"/>
      <c r="L20" s="125"/>
      <c r="M20" s="43"/>
      <c r="N20" s="21">
        <f t="shared" si="3"/>
        <v>0</v>
      </c>
      <c r="O20" s="22">
        <f t="shared" si="4"/>
        <v>0</v>
      </c>
      <c r="P20" s="22">
        <f t="shared" si="0"/>
        <v>0</v>
      </c>
      <c r="Q20" s="22">
        <f t="shared" si="1"/>
        <v>0</v>
      </c>
      <c r="R20" s="22">
        <f t="shared" si="5"/>
        <v>0</v>
      </c>
      <c r="S20" s="21">
        <f t="shared" si="6"/>
        <v>0</v>
      </c>
      <c r="T20" s="21">
        <f t="shared" si="7"/>
        <v>0</v>
      </c>
      <c r="U20" s="21">
        <f t="shared" si="8"/>
        <v>0</v>
      </c>
      <c r="V20" s="21">
        <f t="shared" si="9"/>
        <v>0</v>
      </c>
      <c r="W20" s="21">
        <f t="shared" si="10"/>
        <v>0</v>
      </c>
      <c r="X20" s="21">
        <f t="shared" si="11"/>
        <v>0</v>
      </c>
      <c r="Y20" s="23">
        <f t="shared" si="12"/>
        <v>0</v>
      </c>
      <c r="Z20" s="21">
        <f t="shared" si="13"/>
        <v>1</v>
      </c>
      <c r="AA20" s="21">
        <f t="shared" si="14"/>
        <v>0</v>
      </c>
      <c r="AB20" s="24"/>
      <c r="AC20" s="25"/>
      <c r="AD20" s="24"/>
      <c r="AE20" s="99">
        <v>2</v>
      </c>
      <c r="AF20" s="99">
        <v>18</v>
      </c>
      <c r="AG20" s="99"/>
      <c r="AH20" s="105"/>
      <c r="AI20" s="105"/>
    </row>
    <row r="21" spans="1:35" ht="17.25" customHeight="1" x14ac:dyDescent="0.15">
      <c r="A21" s="28">
        <f t="shared" si="15"/>
        <v>46124</v>
      </c>
      <c r="B21" s="109" t="str">
        <f>IF(VLOOKUP(A21,休業日一覧!$1:$1048576,3,FALSE)&gt;="休","休",TEXT(A21,"aaa"))</f>
        <v>日</v>
      </c>
      <c r="C21" s="83"/>
      <c r="D21" s="29" t="s">
        <v>24</v>
      </c>
      <c r="E21" s="83"/>
      <c r="F21" s="83"/>
      <c r="G21" s="84" t="str">
        <f t="shared" si="2"/>
        <v/>
      </c>
      <c r="H21" s="85"/>
      <c r="I21" s="126"/>
      <c r="J21" s="127"/>
      <c r="K21" s="127"/>
      <c r="L21" s="128"/>
      <c r="M21" s="43"/>
      <c r="N21" s="21">
        <f t="shared" si="3"/>
        <v>0</v>
      </c>
      <c r="O21" s="22">
        <f t="shared" si="4"/>
        <v>0</v>
      </c>
      <c r="P21" s="22">
        <f t="shared" si="0"/>
        <v>0</v>
      </c>
      <c r="Q21" s="22">
        <f t="shared" si="1"/>
        <v>0</v>
      </c>
      <c r="R21" s="22">
        <f t="shared" si="5"/>
        <v>0</v>
      </c>
      <c r="S21" s="21">
        <f t="shared" si="6"/>
        <v>0</v>
      </c>
      <c r="T21" s="21">
        <f t="shared" si="7"/>
        <v>0</v>
      </c>
      <c r="U21" s="21">
        <f t="shared" si="8"/>
        <v>0</v>
      </c>
      <c r="V21" s="21">
        <f t="shared" si="9"/>
        <v>0</v>
      </c>
      <c r="W21" s="21">
        <f t="shared" si="10"/>
        <v>0</v>
      </c>
      <c r="X21" s="21">
        <f t="shared" si="11"/>
        <v>0</v>
      </c>
      <c r="Y21" s="23">
        <f t="shared" si="12"/>
        <v>0</v>
      </c>
      <c r="Z21" s="21">
        <f t="shared" si="13"/>
        <v>1</v>
      </c>
      <c r="AA21" s="21">
        <f t="shared" si="14"/>
        <v>0</v>
      </c>
      <c r="AB21" s="24"/>
      <c r="AC21" s="25"/>
      <c r="AD21" s="24"/>
      <c r="AE21" s="99">
        <v>3</v>
      </c>
      <c r="AF21" s="99">
        <v>23</v>
      </c>
      <c r="AG21" s="99"/>
      <c r="AH21" s="105"/>
      <c r="AI21" s="105"/>
    </row>
    <row r="22" spans="1:35" ht="17.25" customHeight="1" x14ac:dyDescent="0.15">
      <c r="A22" s="28">
        <f t="shared" si="15"/>
        <v>46125</v>
      </c>
      <c r="B22" s="109" t="str">
        <f>IF(VLOOKUP(A22,休業日一覧!$1:$1048576,3,FALSE)&gt;="休","休",TEXT(A22,"aaa"))</f>
        <v>月</v>
      </c>
      <c r="C22" s="83"/>
      <c r="D22" s="29" t="s">
        <v>24</v>
      </c>
      <c r="E22" s="83"/>
      <c r="F22" s="83"/>
      <c r="G22" s="84" t="str">
        <f t="shared" si="2"/>
        <v/>
      </c>
      <c r="H22" s="85"/>
      <c r="I22" s="126"/>
      <c r="J22" s="127"/>
      <c r="K22" s="127"/>
      <c r="L22" s="128"/>
      <c r="M22" s="43"/>
      <c r="N22" s="21">
        <f t="shared" si="3"/>
        <v>1</v>
      </c>
      <c r="O22" s="22">
        <f t="shared" si="4"/>
        <v>0</v>
      </c>
      <c r="P22" s="22">
        <f t="shared" si="0"/>
        <v>0</v>
      </c>
      <c r="Q22" s="22">
        <f t="shared" si="1"/>
        <v>0</v>
      </c>
      <c r="R22" s="22">
        <f t="shared" si="5"/>
        <v>0</v>
      </c>
      <c r="S22" s="21">
        <f t="shared" si="6"/>
        <v>0</v>
      </c>
      <c r="T22" s="21">
        <f t="shared" si="7"/>
        <v>0</v>
      </c>
      <c r="U22" s="21">
        <f t="shared" si="8"/>
        <v>0</v>
      </c>
      <c r="V22" s="21">
        <f t="shared" si="9"/>
        <v>0</v>
      </c>
      <c r="W22" s="21">
        <f t="shared" si="10"/>
        <v>0</v>
      </c>
      <c r="X22" s="21">
        <f t="shared" si="11"/>
        <v>0</v>
      </c>
      <c r="Y22" s="23">
        <f t="shared" si="12"/>
        <v>0</v>
      </c>
      <c r="Z22" s="21">
        <f t="shared" si="13"/>
        <v>0</v>
      </c>
      <c r="AA22" s="21">
        <f t="shared" si="14"/>
        <v>1</v>
      </c>
      <c r="AB22" s="24"/>
      <c r="AC22" s="25"/>
      <c r="AD22" s="52"/>
      <c r="AE22" s="99"/>
      <c r="AF22" s="99"/>
      <c r="AG22" s="99"/>
      <c r="AH22" s="105"/>
      <c r="AI22" s="105"/>
    </row>
    <row r="23" spans="1:35" ht="17.25" customHeight="1" x14ac:dyDescent="0.15">
      <c r="A23" s="28">
        <f t="shared" si="15"/>
        <v>46126</v>
      </c>
      <c r="B23" s="109" t="str">
        <f>IF(VLOOKUP(A23,休業日一覧!$1:$1048576,3,FALSE)&gt;="休","休",TEXT(A23,"aaa"))</f>
        <v>火</v>
      </c>
      <c r="C23" s="83"/>
      <c r="D23" s="29" t="s">
        <v>24</v>
      </c>
      <c r="E23" s="83"/>
      <c r="F23" s="83"/>
      <c r="G23" s="84" t="str">
        <f t="shared" si="2"/>
        <v/>
      </c>
      <c r="H23" s="85"/>
      <c r="I23" s="126"/>
      <c r="J23" s="127"/>
      <c r="K23" s="127"/>
      <c r="L23" s="128"/>
      <c r="M23" s="43"/>
      <c r="N23" s="21">
        <f t="shared" si="3"/>
        <v>1</v>
      </c>
      <c r="O23" s="22">
        <f t="shared" si="4"/>
        <v>0</v>
      </c>
      <c r="P23" s="22">
        <f t="shared" si="0"/>
        <v>0</v>
      </c>
      <c r="Q23" s="22">
        <f t="shared" si="1"/>
        <v>0</v>
      </c>
      <c r="R23" s="22">
        <f t="shared" si="5"/>
        <v>0</v>
      </c>
      <c r="S23" s="21">
        <f t="shared" si="6"/>
        <v>0</v>
      </c>
      <c r="T23" s="21">
        <f t="shared" si="7"/>
        <v>0</v>
      </c>
      <c r="U23" s="21">
        <f t="shared" si="8"/>
        <v>0</v>
      </c>
      <c r="V23" s="21">
        <f t="shared" si="9"/>
        <v>0</v>
      </c>
      <c r="W23" s="21">
        <f t="shared" si="10"/>
        <v>0</v>
      </c>
      <c r="X23" s="21">
        <f t="shared" si="11"/>
        <v>0</v>
      </c>
      <c r="Y23" s="23">
        <f t="shared" si="12"/>
        <v>0</v>
      </c>
      <c r="Z23" s="21">
        <f t="shared" si="13"/>
        <v>0</v>
      </c>
      <c r="AA23" s="21">
        <f t="shared" si="14"/>
        <v>1</v>
      </c>
      <c r="AB23" s="24"/>
      <c r="AC23" s="25"/>
      <c r="AD23" s="52"/>
      <c r="AE23" s="106"/>
      <c r="AF23" s="105"/>
      <c r="AG23" s="88"/>
      <c r="AH23" s="105"/>
      <c r="AI23" s="105"/>
    </row>
    <row r="24" spans="1:35" ht="17.25" customHeight="1" x14ac:dyDescent="0.15">
      <c r="A24" s="28">
        <f t="shared" si="15"/>
        <v>46127</v>
      </c>
      <c r="B24" s="109" t="str">
        <f>IF(VLOOKUP(A24,休業日一覧!$1:$1048576,3,FALSE)&gt;="休","休",TEXT(A24,"aaa"))</f>
        <v>水</v>
      </c>
      <c r="C24" s="83"/>
      <c r="D24" s="29" t="s">
        <v>24</v>
      </c>
      <c r="E24" s="83"/>
      <c r="F24" s="83"/>
      <c r="G24" s="84" t="str">
        <f t="shared" si="2"/>
        <v/>
      </c>
      <c r="H24" s="85"/>
      <c r="I24" s="126"/>
      <c r="J24" s="127"/>
      <c r="K24" s="127"/>
      <c r="L24" s="128"/>
      <c r="M24" s="43"/>
      <c r="N24" s="21">
        <f t="shared" si="3"/>
        <v>1</v>
      </c>
      <c r="O24" s="22">
        <f t="shared" si="4"/>
        <v>0</v>
      </c>
      <c r="P24" s="22">
        <f t="shared" si="0"/>
        <v>0</v>
      </c>
      <c r="Q24" s="22">
        <f t="shared" si="1"/>
        <v>0</v>
      </c>
      <c r="R24" s="22">
        <f t="shared" si="5"/>
        <v>0</v>
      </c>
      <c r="S24" s="21">
        <f t="shared" si="6"/>
        <v>0</v>
      </c>
      <c r="T24" s="21">
        <f t="shared" si="7"/>
        <v>0</v>
      </c>
      <c r="U24" s="21">
        <f t="shared" si="8"/>
        <v>0</v>
      </c>
      <c r="V24" s="21">
        <f t="shared" si="9"/>
        <v>0</v>
      </c>
      <c r="W24" s="21">
        <f t="shared" si="10"/>
        <v>0</v>
      </c>
      <c r="X24" s="21">
        <f t="shared" si="11"/>
        <v>0</v>
      </c>
      <c r="Y24" s="23">
        <f t="shared" si="12"/>
        <v>0</v>
      </c>
      <c r="Z24" s="21">
        <f t="shared" si="13"/>
        <v>0</v>
      </c>
      <c r="AA24" s="21">
        <f t="shared" si="14"/>
        <v>1</v>
      </c>
      <c r="AB24" s="24"/>
      <c r="AC24" s="25"/>
      <c r="AD24" s="53"/>
      <c r="AE24" s="106"/>
      <c r="AF24" s="105"/>
      <c r="AG24" s="88"/>
      <c r="AH24" s="105"/>
      <c r="AI24" s="105"/>
    </row>
    <row r="25" spans="1:35" ht="17.25" customHeight="1" x14ac:dyDescent="0.15">
      <c r="A25" s="28">
        <f t="shared" si="15"/>
        <v>46128</v>
      </c>
      <c r="B25" s="109" t="str">
        <f>IF(VLOOKUP(A25,休業日一覧!$1:$1048576,3,FALSE)&gt;="休","休",TEXT(A25,"aaa"))</f>
        <v>木</v>
      </c>
      <c r="C25" s="83"/>
      <c r="D25" s="29" t="s">
        <v>24</v>
      </c>
      <c r="E25" s="83"/>
      <c r="F25" s="83"/>
      <c r="G25" s="84" t="str">
        <f t="shared" si="2"/>
        <v/>
      </c>
      <c r="H25" s="85"/>
      <c r="I25" s="126"/>
      <c r="J25" s="127"/>
      <c r="K25" s="127"/>
      <c r="L25" s="128"/>
      <c r="M25" s="43"/>
      <c r="N25" s="21">
        <f t="shared" si="3"/>
        <v>1</v>
      </c>
      <c r="O25" s="22">
        <f t="shared" si="4"/>
        <v>0</v>
      </c>
      <c r="P25" s="22">
        <f t="shared" si="0"/>
        <v>0</v>
      </c>
      <c r="Q25" s="22">
        <f t="shared" si="1"/>
        <v>0</v>
      </c>
      <c r="R25" s="22">
        <f t="shared" si="5"/>
        <v>0</v>
      </c>
      <c r="S25" s="21">
        <f t="shared" si="6"/>
        <v>0</v>
      </c>
      <c r="T25" s="21">
        <f t="shared" si="7"/>
        <v>0</v>
      </c>
      <c r="U25" s="21">
        <f t="shared" si="8"/>
        <v>0</v>
      </c>
      <c r="V25" s="21">
        <f t="shared" si="9"/>
        <v>0</v>
      </c>
      <c r="W25" s="21">
        <f t="shared" si="10"/>
        <v>0</v>
      </c>
      <c r="X25" s="21">
        <f t="shared" si="11"/>
        <v>0</v>
      </c>
      <c r="Y25" s="23">
        <f t="shared" si="12"/>
        <v>0</v>
      </c>
      <c r="Z25" s="21">
        <f t="shared" si="13"/>
        <v>0</v>
      </c>
      <c r="AA25" s="21">
        <f t="shared" si="14"/>
        <v>1</v>
      </c>
      <c r="AB25" s="24"/>
      <c r="AC25" s="25"/>
      <c r="AD25" s="52"/>
      <c r="AE25" s="106"/>
      <c r="AF25" s="105"/>
      <c r="AG25" s="88"/>
      <c r="AH25" s="105"/>
      <c r="AI25" s="105"/>
    </row>
    <row r="26" spans="1:35" ht="17.25" customHeight="1" x14ac:dyDescent="0.15">
      <c r="A26" s="28">
        <f t="shared" si="15"/>
        <v>46129</v>
      </c>
      <c r="B26" s="109" t="str">
        <f>IF(VLOOKUP(A26,休業日一覧!$1:$1048576,3,FALSE)&gt;="休","休",TEXT(A26,"aaa"))</f>
        <v>金</v>
      </c>
      <c r="C26" s="83"/>
      <c r="D26" s="29" t="s">
        <v>24</v>
      </c>
      <c r="E26" s="83"/>
      <c r="F26" s="83"/>
      <c r="G26" s="84" t="str">
        <f t="shared" si="2"/>
        <v/>
      </c>
      <c r="H26" s="85"/>
      <c r="I26" s="126"/>
      <c r="J26" s="127"/>
      <c r="K26" s="127"/>
      <c r="L26" s="128"/>
      <c r="M26" s="43"/>
      <c r="N26" s="21">
        <f t="shared" si="3"/>
        <v>1</v>
      </c>
      <c r="O26" s="22">
        <f t="shared" si="4"/>
        <v>0</v>
      </c>
      <c r="P26" s="22">
        <f t="shared" si="0"/>
        <v>0</v>
      </c>
      <c r="Q26" s="22">
        <f t="shared" si="1"/>
        <v>0</v>
      </c>
      <c r="R26" s="22">
        <f t="shared" si="5"/>
        <v>0</v>
      </c>
      <c r="S26" s="21">
        <f t="shared" si="6"/>
        <v>0</v>
      </c>
      <c r="T26" s="21">
        <f t="shared" si="7"/>
        <v>0</v>
      </c>
      <c r="U26" s="21">
        <f t="shared" si="8"/>
        <v>0</v>
      </c>
      <c r="V26" s="21">
        <f t="shared" si="9"/>
        <v>0</v>
      </c>
      <c r="W26" s="21">
        <f t="shared" si="10"/>
        <v>0</v>
      </c>
      <c r="X26" s="21">
        <f t="shared" si="11"/>
        <v>0</v>
      </c>
      <c r="Y26" s="23">
        <f t="shared" si="12"/>
        <v>0</v>
      </c>
      <c r="Z26" s="21">
        <f t="shared" si="13"/>
        <v>0</v>
      </c>
      <c r="AA26" s="21">
        <f t="shared" si="14"/>
        <v>1</v>
      </c>
      <c r="AB26" s="24"/>
      <c r="AC26" s="25"/>
      <c r="AD26" s="52"/>
      <c r="AE26" s="106"/>
      <c r="AF26" s="105"/>
      <c r="AG26" s="88"/>
      <c r="AH26" s="105"/>
      <c r="AI26" s="105"/>
    </row>
    <row r="27" spans="1:35" ht="17.25" customHeight="1" x14ac:dyDescent="0.15">
      <c r="A27" s="28">
        <f t="shared" si="15"/>
        <v>46130</v>
      </c>
      <c r="B27" s="109" t="str">
        <f>IF(VLOOKUP(A27,休業日一覧!$1:$1048576,3,FALSE)&gt;="休","休",TEXT(A27,"aaa"))</f>
        <v>土</v>
      </c>
      <c r="C27" s="83"/>
      <c r="D27" s="29" t="s">
        <v>24</v>
      </c>
      <c r="E27" s="83"/>
      <c r="F27" s="83"/>
      <c r="G27" s="84" t="str">
        <f t="shared" si="2"/>
        <v/>
      </c>
      <c r="H27" s="85"/>
      <c r="I27" s="126"/>
      <c r="J27" s="127"/>
      <c r="K27" s="127"/>
      <c r="L27" s="128"/>
      <c r="M27" s="43"/>
      <c r="N27" s="21">
        <f t="shared" si="3"/>
        <v>0</v>
      </c>
      <c r="O27" s="22">
        <f t="shared" si="4"/>
        <v>0</v>
      </c>
      <c r="P27" s="22">
        <f t="shared" si="0"/>
        <v>0</v>
      </c>
      <c r="Q27" s="22">
        <f t="shared" si="1"/>
        <v>0</v>
      </c>
      <c r="R27" s="22">
        <f t="shared" si="5"/>
        <v>0</v>
      </c>
      <c r="S27" s="21">
        <f t="shared" si="6"/>
        <v>0</v>
      </c>
      <c r="T27" s="21">
        <f t="shared" si="7"/>
        <v>0</v>
      </c>
      <c r="U27" s="21">
        <f t="shared" si="8"/>
        <v>0</v>
      </c>
      <c r="V27" s="21">
        <f t="shared" si="9"/>
        <v>0</v>
      </c>
      <c r="W27" s="21">
        <f t="shared" si="10"/>
        <v>0</v>
      </c>
      <c r="X27" s="21">
        <f t="shared" si="11"/>
        <v>0</v>
      </c>
      <c r="Y27" s="23">
        <f t="shared" si="12"/>
        <v>0</v>
      </c>
      <c r="Z27" s="21">
        <f t="shared" si="13"/>
        <v>1</v>
      </c>
      <c r="AA27" s="21">
        <f t="shared" si="14"/>
        <v>0</v>
      </c>
      <c r="AB27" s="24"/>
      <c r="AC27" s="25"/>
      <c r="AD27" s="52"/>
      <c r="AE27" s="106"/>
      <c r="AF27" s="105"/>
      <c r="AG27" s="88"/>
      <c r="AH27" s="105"/>
      <c r="AI27" s="105"/>
    </row>
    <row r="28" spans="1:35" ht="17.25" customHeight="1" x14ac:dyDescent="0.15">
      <c r="A28" s="28">
        <f t="shared" si="15"/>
        <v>46131</v>
      </c>
      <c r="B28" s="109" t="str">
        <f>IF(VLOOKUP(A28,休業日一覧!$1:$1048576,3,FALSE)&gt;="休","休",TEXT(A28,"aaa"))</f>
        <v>日</v>
      </c>
      <c r="C28" s="83"/>
      <c r="D28" s="29" t="s">
        <v>24</v>
      </c>
      <c r="E28" s="83"/>
      <c r="F28" s="83"/>
      <c r="G28" s="84" t="str">
        <f t="shared" si="2"/>
        <v/>
      </c>
      <c r="H28" s="85"/>
      <c r="I28" s="126"/>
      <c r="J28" s="127"/>
      <c r="K28" s="127"/>
      <c r="L28" s="128"/>
      <c r="M28" s="43"/>
      <c r="N28" s="21">
        <f t="shared" si="3"/>
        <v>0</v>
      </c>
      <c r="O28" s="22">
        <f t="shared" si="4"/>
        <v>0</v>
      </c>
      <c r="P28" s="22">
        <f t="shared" si="0"/>
        <v>0</v>
      </c>
      <c r="Q28" s="22">
        <f t="shared" si="1"/>
        <v>0</v>
      </c>
      <c r="R28" s="22">
        <f t="shared" si="5"/>
        <v>0</v>
      </c>
      <c r="S28" s="21">
        <f t="shared" si="6"/>
        <v>0</v>
      </c>
      <c r="T28" s="21">
        <f t="shared" si="7"/>
        <v>0</v>
      </c>
      <c r="U28" s="21">
        <f t="shared" si="8"/>
        <v>0</v>
      </c>
      <c r="V28" s="21">
        <f t="shared" si="9"/>
        <v>0</v>
      </c>
      <c r="W28" s="21">
        <f t="shared" si="10"/>
        <v>0</v>
      </c>
      <c r="X28" s="21">
        <f t="shared" si="11"/>
        <v>0</v>
      </c>
      <c r="Y28" s="23">
        <f t="shared" si="12"/>
        <v>0</v>
      </c>
      <c r="Z28" s="21">
        <f t="shared" si="13"/>
        <v>1</v>
      </c>
      <c r="AA28" s="21">
        <f t="shared" si="14"/>
        <v>0</v>
      </c>
      <c r="AB28" s="24"/>
      <c r="AC28" s="25"/>
      <c r="AD28" s="52"/>
      <c r="AE28" s="106"/>
      <c r="AF28" s="105"/>
      <c r="AG28" s="88"/>
      <c r="AH28" s="105"/>
      <c r="AI28" s="105"/>
    </row>
    <row r="29" spans="1:35" ht="17.25" customHeight="1" x14ac:dyDescent="0.15">
      <c r="A29" s="28">
        <f t="shared" si="15"/>
        <v>46132</v>
      </c>
      <c r="B29" s="109" t="str">
        <f>IF(VLOOKUP(A29,休業日一覧!$1:$1048576,3,FALSE)&gt;="休","休",TEXT(A29,"aaa"))</f>
        <v>月</v>
      </c>
      <c r="C29" s="83"/>
      <c r="D29" s="29" t="s">
        <v>24</v>
      </c>
      <c r="E29" s="83"/>
      <c r="F29" s="83"/>
      <c r="G29" s="84" t="str">
        <f t="shared" si="2"/>
        <v/>
      </c>
      <c r="H29" s="85"/>
      <c r="I29" s="126"/>
      <c r="J29" s="127"/>
      <c r="K29" s="127"/>
      <c r="L29" s="128"/>
      <c r="M29" s="43"/>
      <c r="N29" s="21">
        <f t="shared" si="3"/>
        <v>1</v>
      </c>
      <c r="O29" s="22">
        <f t="shared" si="4"/>
        <v>0</v>
      </c>
      <c r="P29" s="22">
        <f t="shared" si="0"/>
        <v>0</v>
      </c>
      <c r="Q29" s="22">
        <f t="shared" si="1"/>
        <v>0</v>
      </c>
      <c r="R29" s="22">
        <f t="shared" si="5"/>
        <v>0</v>
      </c>
      <c r="S29" s="21">
        <f t="shared" si="6"/>
        <v>0</v>
      </c>
      <c r="T29" s="21">
        <f t="shared" si="7"/>
        <v>0</v>
      </c>
      <c r="U29" s="21">
        <f t="shared" si="8"/>
        <v>0</v>
      </c>
      <c r="V29" s="21">
        <f t="shared" si="9"/>
        <v>0</v>
      </c>
      <c r="W29" s="21">
        <f t="shared" si="10"/>
        <v>0</v>
      </c>
      <c r="X29" s="21">
        <f t="shared" si="11"/>
        <v>0</v>
      </c>
      <c r="Y29" s="23">
        <f t="shared" si="12"/>
        <v>0</v>
      </c>
      <c r="Z29" s="21">
        <f t="shared" si="13"/>
        <v>0</v>
      </c>
      <c r="AA29" s="21">
        <f t="shared" si="14"/>
        <v>1</v>
      </c>
      <c r="AB29" s="24"/>
      <c r="AC29" s="25"/>
      <c r="AD29" s="52"/>
      <c r="AE29" s="106"/>
      <c r="AF29" s="105"/>
      <c r="AG29" s="88"/>
      <c r="AH29" s="105"/>
      <c r="AI29" s="105"/>
    </row>
    <row r="30" spans="1:35" ht="17.25" customHeight="1" x14ac:dyDescent="0.15">
      <c r="A30" s="28">
        <f t="shared" si="15"/>
        <v>46133</v>
      </c>
      <c r="B30" s="109" t="str">
        <f>IF(VLOOKUP(A30,休業日一覧!$1:$1048576,3,FALSE)&gt;="休","休",TEXT(A30,"aaa"))</f>
        <v>火</v>
      </c>
      <c r="C30" s="83"/>
      <c r="D30" s="29" t="s">
        <v>24</v>
      </c>
      <c r="E30" s="83"/>
      <c r="F30" s="83"/>
      <c r="G30" s="84" t="str">
        <f t="shared" si="2"/>
        <v/>
      </c>
      <c r="H30" s="85"/>
      <c r="I30" s="129"/>
      <c r="J30" s="130"/>
      <c r="K30" s="130"/>
      <c r="L30" s="131"/>
      <c r="M30" s="43"/>
      <c r="N30" s="21">
        <f t="shared" si="3"/>
        <v>1</v>
      </c>
      <c r="O30" s="22">
        <f t="shared" si="4"/>
        <v>0</v>
      </c>
      <c r="P30" s="22">
        <f t="shared" si="0"/>
        <v>0</v>
      </c>
      <c r="Q30" s="22">
        <f t="shared" si="1"/>
        <v>0</v>
      </c>
      <c r="R30" s="22">
        <f t="shared" si="5"/>
        <v>0</v>
      </c>
      <c r="S30" s="21">
        <f t="shared" si="6"/>
        <v>0</v>
      </c>
      <c r="T30" s="21">
        <f t="shared" si="7"/>
        <v>0</v>
      </c>
      <c r="U30" s="21">
        <f t="shared" si="8"/>
        <v>0</v>
      </c>
      <c r="V30" s="21">
        <f t="shared" si="9"/>
        <v>0</v>
      </c>
      <c r="W30" s="21">
        <f t="shared" si="10"/>
        <v>0</v>
      </c>
      <c r="X30" s="21">
        <f t="shared" si="11"/>
        <v>0</v>
      </c>
      <c r="Y30" s="23">
        <f t="shared" si="12"/>
        <v>0</v>
      </c>
      <c r="Z30" s="21">
        <f t="shared" si="13"/>
        <v>0</v>
      </c>
      <c r="AA30" s="21">
        <f t="shared" si="14"/>
        <v>1</v>
      </c>
      <c r="AB30" s="24"/>
      <c r="AC30" s="25"/>
      <c r="AD30" s="52"/>
      <c r="AE30" s="106"/>
      <c r="AF30" s="105"/>
      <c r="AG30" s="88"/>
      <c r="AH30" s="105"/>
      <c r="AI30" s="105"/>
    </row>
    <row r="31" spans="1:35" ht="17.25" customHeight="1" x14ac:dyDescent="0.15">
      <c r="A31" s="28">
        <f t="shared" si="15"/>
        <v>46134</v>
      </c>
      <c r="B31" s="109" t="str">
        <f>IF(VLOOKUP(A31,休業日一覧!$1:$1048576,3,FALSE)&gt;="休","休",TEXT(A31,"aaa"))</f>
        <v>水</v>
      </c>
      <c r="C31" s="83"/>
      <c r="D31" s="29" t="s">
        <v>24</v>
      </c>
      <c r="E31" s="83"/>
      <c r="F31" s="83"/>
      <c r="G31" s="84" t="str">
        <f t="shared" si="2"/>
        <v/>
      </c>
      <c r="H31" s="85"/>
      <c r="I31" s="132"/>
      <c r="J31" s="133"/>
      <c r="K31" s="133"/>
      <c r="L31" s="134"/>
      <c r="M31" s="43"/>
      <c r="N31" s="21">
        <f t="shared" si="3"/>
        <v>1</v>
      </c>
      <c r="O31" s="22">
        <f t="shared" si="4"/>
        <v>0</v>
      </c>
      <c r="P31" s="22">
        <f t="shared" si="0"/>
        <v>0</v>
      </c>
      <c r="Q31" s="22">
        <f t="shared" si="1"/>
        <v>0</v>
      </c>
      <c r="R31" s="22">
        <f t="shared" si="5"/>
        <v>0</v>
      </c>
      <c r="S31" s="21">
        <f t="shared" si="6"/>
        <v>0</v>
      </c>
      <c r="T31" s="21">
        <f t="shared" si="7"/>
        <v>0</v>
      </c>
      <c r="U31" s="21">
        <f t="shared" si="8"/>
        <v>0</v>
      </c>
      <c r="V31" s="21">
        <f t="shared" si="9"/>
        <v>0</v>
      </c>
      <c r="W31" s="21">
        <f t="shared" si="10"/>
        <v>0</v>
      </c>
      <c r="X31" s="21">
        <f t="shared" si="11"/>
        <v>0</v>
      </c>
      <c r="Y31" s="23">
        <f t="shared" si="12"/>
        <v>0</v>
      </c>
      <c r="Z31" s="21">
        <f t="shared" si="13"/>
        <v>0</v>
      </c>
      <c r="AA31" s="21">
        <f t="shared" si="14"/>
        <v>1</v>
      </c>
      <c r="AB31" s="24"/>
      <c r="AC31" s="25"/>
      <c r="AD31" s="52"/>
      <c r="AE31" s="106"/>
      <c r="AF31" s="105"/>
      <c r="AG31" s="88"/>
      <c r="AH31" s="105"/>
      <c r="AI31" s="105"/>
    </row>
    <row r="32" spans="1:35" ht="17.25" customHeight="1" x14ac:dyDescent="0.15">
      <c r="A32" s="28">
        <f t="shared" si="15"/>
        <v>46135</v>
      </c>
      <c r="B32" s="109" t="str">
        <f>IF(VLOOKUP(A32,休業日一覧!$1:$1048576,3,FALSE)&gt;="休","休",TEXT(A32,"aaa"))</f>
        <v>木</v>
      </c>
      <c r="C32" s="83"/>
      <c r="D32" s="29" t="s">
        <v>24</v>
      </c>
      <c r="E32" s="83"/>
      <c r="F32" s="83"/>
      <c r="G32" s="84" t="str">
        <f t="shared" si="2"/>
        <v/>
      </c>
      <c r="H32" s="85"/>
      <c r="I32" s="132"/>
      <c r="J32" s="133"/>
      <c r="K32" s="133"/>
      <c r="L32" s="134"/>
      <c r="M32" s="43"/>
      <c r="N32" s="21">
        <f t="shared" si="3"/>
        <v>1</v>
      </c>
      <c r="O32" s="22">
        <f t="shared" si="4"/>
        <v>0</v>
      </c>
      <c r="P32" s="22">
        <f t="shared" si="0"/>
        <v>0</v>
      </c>
      <c r="Q32" s="22">
        <f t="shared" si="1"/>
        <v>0</v>
      </c>
      <c r="R32" s="22">
        <f t="shared" si="5"/>
        <v>0</v>
      </c>
      <c r="S32" s="21">
        <f t="shared" si="6"/>
        <v>0</v>
      </c>
      <c r="T32" s="21">
        <f t="shared" si="7"/>
        <v>0</v>
      </c>
      <c r="U32" s="21">
        <f t="shared" si="8"/>
        <v>0</v>
      </c>
      <c r="V32" s="21">
        <f t="shared" si="9"/>
        <v>0</v>
      </c>
      <c r="W32" s="21">
        <f t="shared" si="10"/>
        <v>0</v>
      </c>
      <c r="X32" s="21">
        <f t="shared" si="11"/>
        <v>0</v>
      </c>
      <c r="Y32" s="23">
        <f t="shared" si="12"/>
        <v>0</v>
      </c>
      <c r="Z32" s="21">
        <f t="shared" si="13"/>
        <v>0</v>
      </c>
      <c r="AA32" s="21">
        <f t="shared" si="14"/>
        <v>1</v>
      </c>
      <c r="AB32" s="24"/>
      <c r="AC32" s="25"/>
      <c r="AD32" s="52"/>
      <c r="AE32" s="106"/>
      <c r="AF32" s="105"/>
      <c r="AG32" s="88"/>
      <c r="AH32" s="105"/>
      <c r="AI32" s="105"/>
    </row>
    <row r="33" spans="1:35" ht="17.25" customHeight="1" x14ac:dyDescent="0.15">
      <c r="A33" s="28">
        <f t="shared" si="15"/>
        <v>46136</v>
      </c>
      <c r="B33" s="109" t="str">
        <f>IF(VLOOKUP(A33,休業日一覧!$1:$1048576,3,FALSE)&gt;="休","休",TEXT(A33,"aaa"))</f>
        <v>金</v>
      </c>
      <c r="C33" s="83"/>
      <c r="D33" s="29" t="s">
        <v>24</v>
      </c>
      <c r="E33" s="83"/>
      <c r="F33" s="83"/>
      <c r="G33" s="84" t="str">
        <f t="shared" si="2"/>
        <v/>
      </c>
      <c r="H33" s="85"/>
      <c r="I33" s="132"/>
      <c r="J33" s="133"/>
      <c r="K33" s="133"/>
      <c r="L33" s="134"/>
      <c r="M33" s="43"/>
      <c r="N33" s="21">
        <f t="shared" si="3"/>
        <v>1</v>
      </c>
      <c r="O33" s="22">
        <f t="shared" si="4"/>
        <v>0</v>
      </c>
      <c r="P33" s="22">
        <f t="shared" si="0"/>
        <v>0</v>
      </c>
      <c r="Q33" s="22">
        <f t="shared" si="1"/>
        <v>0</v>
      </c>
      <c r="R33" s="22">
        <f t="shared" si="5"/>
        <v>0</v>
      </c>
      <c r="S33" s="21">
        <f t="shared" si="6"/>
        <v>0</v>
      </c>
      <c r="T33" s="21">
        <f t="shared" si="7"/>
        <v>0</v>
      </c>
      <c r="U33" s="21">
        <f t="shared" si="8"/>
        <v>0</v>
      </c>
      <c r="V33" s="21">
        <f t="shared" si="9"/>
        <v>0</v>
      </c>
      <c r="W33" s="21">
        <f t="shared" si="10"/>
        <v>0</v>
      </c>
      <c r="X33" s="21">
        <f t="shared" si="11"/>
        <v>0</v>
      </c>
      <c r="Y33" s="23">
        <f t="shared" si="12"/>
        <v>0</v>
      </c>
      <c r="Z33" s="21">
        <f t="shared" si="13"/>
        <v>0</v>
      </c>
      <c r="AA33" s="21">
        <f t="shared" si="14"/>
        <v>1</v>
      </c>
      <c r="AB33" s="24"/>
      <c r="AC33" s="25"/>
      <c r="AD33" s="52"/>
      <c r="AE33" s="106"/>
      <c r="AF33" s="105"/>
      <c r="AG33" s="88"/>
      <c r="AH33" s="105"/>
      <c r="AI33" s="105"/>
    </row>
    <row r="34" spans="1:35" ht="17.25" customHeight="1" x14ac:dyDescent="0.15">
      <c r="A34" s="28">
        <f t="shared" si="15"/>
        <v>46137</v>
      </c>
      <c r="B34" s="109" t="str">
        <f>IF(VLOOKUP(A34,休業日一覧!$1:$1048576,3,FALSE)&gt;="休","休",TEXT(A34,"aaa"))</f>
        <v>土</v>
      </c>
      <c r="C34" s="83"/>
      <c r="D34" s="29" t="s">
        <v>24</v>
      </c>
      <c r="E34" s="83"/>
      <c r="F34" s="83"/>
      <c r="G34" s="84" t="str">
        <f t="shared" si="2"/>
        <v/>
      </c>
      <c r="H34" s="85"/>
      <c r="I34" s="132"/>
      <c r="J34" s="133"/>
      <c r="K34" s="133"/>
      <c r="L34" s="134"/>
      <c r="M34" s="43"/>
      <c r="N34" s="21">
        <f t="shared" si="3"/>
        <v>0</v>
      </c>
      <c r="O34" s="22">
        <f t="shared" si="4"/>
        <v>0</v>
      </c>
      <c r="P34" s="22">
        <f t="shared" si="0"/>
        <v>0</v>
      </c>
      <c r="Q34" s="22">
        <f t="shared" si="1"/>
        <v>0</v>
      </c>
      <c r="R34" s="22">
        <f t="shared" si="5"/>
        <v>0</v>
      </c>
      <c r="S34" s="21">
        <f t="shared" si="6"/>
        <v>0</v>
      </c>
      <c r="T34" s="21">
        <f t="shared" si="7"/>
        <v>0</v>
      </c>
      <c r="U34" s="21">
        <f t="shared" si="8"/>
        <v>0</v>
      </c>
      <c r="V34" s="21">
        <f t="shared" si="9"/>
        <v>0</v>
      </c>
      <c r="W34" s="21">
        <f t="shared" si="10"/>
        <v>0</v>
      </c>
      <c r="X34" s="21">
        <f t="shared" si="11"/>
        <v>0</v>
      </c>
      <c r="Y34" s="23">
        <f t="shared" si="12"/>
        <v>0</v>
      </c>
      <c r="Z34" s="21">
        <f t="shared" si="13"/>
        <v>1</v>
      </c>
      <c r="AA34" s="21">
        <f t="shared" si="14"/>
        <v>0</v>
      </c>
      <c r="AB34" s="24"/>
      <c r="AC34" s="25"/>
      <c r="AD34" s="52"/>
      <c r="AE34" s="106"/>
      <c r="AF34" s="105"/>
      <c r="AG34" s="88"/>
      <c r="AH34" s="105"/>
      <c r="AI34" s="105"/>
    </row>
    <row r="35" spans="1:35" ht="17.25" customHeight="1" x14ac:dyDescent="0.15">
      <c r="A35" s="28">
        <f t="shared" si="15"/>
        <v>46138</v>
      </c>
      <c r="B35" s="109" t="str">
        <f>IF(VLOOKUP(A35,休業日一覧!$1:$1048576,3,FALSE)&gt;="休","休",TEXT(A35,"aaa"))</f>
        <v>日</v>
      </c>
      <c r="C35" s="83"/>
      <c r="D35" s="29" t="s">
        <v>24</v>
      </c>
      <c r="E35" s="83"/>
      <c r="F35" s="83"/>
      <c r="G35" s="84" t="str">
        <f t="shared" si="2"/>
        <v/>
      </c>
      <c r="H35" s="85"/>
      <c r="I35" s="132"/>
      <c r="J35" s="133"/>
      <c r="K35" s="133"/>
      <c r="L35" s="134"/>
      <c r="M35" s="43"/>
      <c r="N35" s="21">
        <f t="shared" si="3"/>
        <v>0</v>
      </c>
      <c r="O35" s="22">
        <f t="shared" si="4"/>
        <v>0</v>
      </c>
      <c r="P35" s="22">
        <f t="shared" si="0"/>
        <v>0</v>
      </c>
      <c r="Q35" s="22">
        <f t="shared" si="1"/>
        <v>0</v>
      </c>
      <c r="R35" s="22">
        <f t="shared" si="5"/>
        <v>0</v>
      </c>
      <c r="S35" s="21">
        <f t="shared" si="6"/>
        <v>0</v>
      </c>
      <c r="T35" s="21">
        <f t="shared" si="7"/>
        <v>0</v>
      </c>
      <c r="U35" s="21">
        <f t="shared" si="8"/>
        <v>0</v>
      </c>
      <c r="V35" s="21">
        <f t="shared" si="9"/>
        <v>0</v>
      </c>
      <c r="W35" s="21">
        <f t="shared" si="10"/>
        <v>0</v>
      </c>
      <c r="X35" s="21">
        <f t="shared" si="11"/>
        <v>0</v>
      </c>
      <c r="Y35" s="23">
        <f t="shared" si="12"/>
        <v>0</v>
      </c>
      <c r="Z35" s="21">
        <f t="shared" si="13"/>
        <v>1</v>
      </c>
      <c r="AA35" s="21">
        <f t="shared" si="14"/>
        <v>0</v>
      </c>
      <c r="AB35" s="24"/>
      <c r="AC35" s="25"/>
      <c r="AD35" s="52"/>
      <c r="AE35" s="106"/>
      <c r="AF35" s="105"/>
      <c r="AG35" s="88"/>
      <c r="AH35" s="105"/>
      <c r="AI35" s="105"/>
    </row>
    <row r="36" spans="1:35" ht="17.25" customHeight="1" x14ac:dyDescent="0.15">
      <c r="A36" s="28">
        <f t="shared" si="15"/>
        <v>46139</v>
      </c>
      <c r="B36" s="109" t="str">
        <f>IF(VLOOKUP(A36,休業日一覧!$1:$1048576,3,FALSE)&gt;="休","休",TEXT(A36,"aaa"))</f>
        <v>月</v>
      </c>
      <c r="C36" s="83"/>
      <c r="D36" s="29" t="s">
        <v>24</v>
      </c>
      <c r="E36" s="83"/>
      <c r="F36" s="83"/>
      <c r="G36" s="84" t="str">
        <f t="shared" si="2"/>
        <v/>
      </c>
      <c r="H36" s="85"/>
      <c r="I36" s="132"/>
      <c r="J36" s="133"/>
      <c r="K36" s="133"/>
      <c r="L36" s="134"/>
      <c r="M36" s="43"/>
      <c r="N36" s="21">
        <f t="shared" si="3"/>
        <v>1</v>
      </c>
      <c r="O36" s="22">
        <f t="shared" si="4"/>
        <v>0</v>
      </c>
      <c r="P36" s="22">
        <f t="shared" si="0"/>
        <v>0</v>
      </c>
      <c r="Q36" s="22">
        <f t="shared" si="1"/>
        <v>0</v>
      </c>
      <c r="R36" s="22">
        <f t="shared" si="5"/>
        <v>0</v>
      </c>
      <c r="S36" s="21">
        <f t="shared" si="6"/>
        <v>0</v>
      </c>
      <c r="T36" s="21">
        <f t="shared" si="7"/>
        <v>0</v>
      </c>
      <c r="U36" s="21">
        <f t="shared" si="8"/>
        <v>0</v>
      </c>
      <c r="V36" s="21">
        <f t="shared" si="9"/>
        <v>0</v>
      </c>
      <c r="W36" s="21">
        <f t="shared" si="10"/>
        <v>0</v>
      </c>
      <c r="X36" s="21">
        <f t="shared" si="11"/>
        <v>0</v>
      </c>
      <c r="Y36" s="23">
        <f t="shared" si="12"/>
        <v>0</v>
      </c>
      <c r="Z36" s="21">
        <f t="shared" si="13"/>
        <v>0</v>
      </c>
      <c r="AA36" s="21">
        <f t="shared" si="14"/>
        <v>1</v>
      </c>
      <c r="AB36" s="24"/>
      <c r="AC36" s="25"/>
      <c r="AD36" s="52"/>
      <c r="AE36" s="106"/>
      <c r="AF36" s="105"/>
      <c r="AG36" s="88"/>
      <c r="AH36" s="105"/>
      <c r="AI36" s="105"/>
    </row>
    <row r="37" spans="1:35" ht="17.25" customHeight="1" x14ac:dyDescent="0.15">
      <c r="A37" s="28">
        <f t="shared" si="15"/>
        <v>46140</v>
      </c>
      <c r="B37" s="109" t="str">
        <f>IF(VLOOKUP(A37,休業日一覧!$1:$1048576,3,FALSE)&gt;="休","休",TEXT(A37,"aaa"))</f>
        <v>火</v>
      </c>
      <c r="C37" s="83"/>
      <c r="D37" s="29" t="s">
        <v>24</v>
      </c>
      <c r="E37" s="83"/>
      <c r="F37" s="83"/>
      <c r="G37" s="84" t="str">
        <f t="shared" si="2"/>
        <v/>
      </c>
      <c r="H37" s="85"/>
      <c r="I37" s="132"/>
      <c r="J37" s="133"/>
      <c r="K37" s="133"/>
      <c r="L37" s="134"/>
      <c r="M37" s="43"/>
      <c r="N37" s="21">
        <f t="shared" si="3"/>
        <v>1</v>
      </c>
      <c r="O37" s="22">
        <f t="shared" si="4"/>
        <v>0</v>
      </c>
      <c r="P37" s="22">
        <f t="shared" si="0"/>
        <v>0</v>
      </c>
      <c r="Q37" s="22">
        <f t="shared" si="1"/>
        <v>0</v>
      </c>
      <c r="R37" s="22">
        <f t="shared" si="5"/>
        <v>0</v>
      </c>
      <c r="S37" s="21">
        <f t="shared" si="6"/>
        <v>0</v>
      </c>
      <c r="T37" s="21">
        <f t="shared" si="7"/>
        <v>0</v>
      </c>
      <c r="U37" s="21">
        <f t="shared" si="8"/>
        <v>0</v>
      </c>
      <c r="V37" s="21">
        <f t="shared" si="9"/>
        <v>0</v>
      </c>
      <c r="W37" s="21">
        <f t="shared" si="10"/>
        <v>0</v>
      </c>
      <c r="X37" s="21">
        <f t="shared" si="11"/>
        <v>0</v>
      </c>
      <c r="Y37" s="23">
        <f t="shared" si="12"/>
        <v>0</v>
      </c>
      <c r="Z37" s="21">
        <f t="shared" si="13"/>
        <v>0</v>
      </c>
      <c r="AA37" s="21">
        <f t="shared" si="14"/>
        <v>1</v>
      </c>
      <c r="AB37" s="24"/>
      <c r="AC37" s="25"/>
      <c r="AD37" s="52"/>
      <c r="AE37" s="106"/>
      <c r="AF37" s="105"/>
      <c r="AG37" s="88"/>
      <c r="AH37" s="105"/>
      <c r="AI37" s="105"/>
    </row>
    <row r="38" spans="1:35" ht="17.25" customHeight="1" x14ac:dyDescent="0.15">
      <c r="A38" s="28">
        <f>IF(MONTH(A37)=MONTH(A37+1),A37+1,"")</f>
        <v>46141</v>
      </c>
      <c r="B38" s="109" t="str">
        <f>IF(VLOOKUP(A38,休業日一覧!$1:$1048576,3,FALSE)&gt;="休","休",TEXT(A38,"aaa"))</f>
        <v>休</v>
      </c>
      <c r="C38" s="83"/>
      <c r="D38" s="29" t="s">
        <v>24</v>
      </c>
      <c r="E38" s="83"/>
      <c r="F38" s="83"/>
      <c r="G38" s="84" t="str">
        <f t="shared" si="2"/>
        <v/>
      </c>
      <c r="H38" s="85"/>
      <c r="I38" s="132"/>
      <c r="J38" s="133"/>
      <c r="K38" s="133"/>
      <c r="L38" s="134"/>
      <c r="M38" s="43"/>
      <c r="N38" s="21">
        <f t="shared" si="3"/>
        <v>0</v>
      </c>
      <c r="O38" s="22">
        <f t="shared" si="4"/>
        <v>0</v>
      </c>
      <c r="P38" s="22">
        <f t="shared" si="0"/>
        <v>0</v>
      </c>
      <c r="Q38" s="22">
        <f t="shared" si="1"/>
        <v>0</v>
      </c>
      <c r="R38" s="22">
        <f t="shared" si="5"/>
        <v>0</v>
      </c>
      <c r="S38" s="21">
        <f t="shared" si="6"/>
        <v>0</v>
      </c>
      <c r="T38" s="21">
        <f t="shared" si="7"/>
        <v>0</v>
      </c>
      <c r="U38" s="21">
        <f t="shared" si="8"/>
        <v>0</v>
      </c>
      <c r="V38" s="21">
        <f t="shared" si="9"/>
        <v>0</v>
      </c>
      <c r="W38" s="21">
        <f t="shared" si="10"/>
        <v>0</v>
      </c>
      <c r="X38" s="21">
        <f t="shared" si="11"/>
        <v>0</v>
      </c>
      <c r="Y38" s="23">
        <f t="shared" si="12"/>
        <v>0</v>
      </c>
      <c r="Z38" s="21">
        <f t="shared" si="13"/>
        <v>1</v>
      </c>
      <c r="AA38" s="21">
        <f t="shared" si="14"/>
        <v>0</v>
      </c>
      <c r="AB38" s="24"/>
      <c r="AC38" s="25"/>
      <c r="AD38" s="52"/>
      <c r="AE38" s="106"/>
      <c r="AF38" s="105"/>
      <c r="AG38" s="88"/>
      <c r="AH38" s="105"/>
      <c r="AI38" s="105"/>
    </row>
    <row r="39" spans="1:35" ht="17.25" customHeight="1" x14ac:dyDescent="0.15">
      <c r="A39" s="28">
        <f>IF(MONTH(A37)=MONTH(A37+2),A37+2,"")</f>
        <v>46142</v>
      </c>
      <c r="B39" s="109" t="str">
        <f>IF(VLOOKUP(A39,休業日一覧!$1:$1048576,3,FALSE)&gt;="休","休",TEXT(A39,"aaa"))</f>
        <v>木</v>
      </c>
      <c r="C39" s="83"/>
      <c r="D39" s="29" t="s">
        <v>24</v>
      </c>
      <c r="E39" s="83"/>
      <c r="F39" s="83"/>
      <c r="G39" s="84" t="str">
        <f t="shared" si="2"/>
        <v/>
      </c>
      <c r="H39" s="85"/>
      <c r="I39" s="132"/>
      <c r="J39" s="133"/>
      <c r="K39" s="133"/>
      <c r="L39" s="134"/>
      <c r="M39" s="43"/>
      <c r="N39" s="21">
        <f t="shared" si="3"/>
        <v>1</v>
      </c>
      <c r="O39" s="22">
        <f t="shared" si="4"/>
        <v>0</v>
      </c>
      <c r="P39" s="22">
        <f t="shared" si="0"/>
        <v>0</v>
      </c>
      <c r="Q39" s="22">
        <f t="shared" si="1"/>
        <v>0</v>
      </c>
      <c r="R39" s="22">
        <f t="shared" si="5"/>
        <v>0</v>
      </c>
      <c r="S39" s="21">
        <f t="shared" si="6"/>
        <v>0</v>
      </c>
      <c r="T39" s="21">
        <f t="shared" si="7"/>
        <v>0</v>
      </c>
      <c r="U39" s="21">
        <f t="shared" si="8"/>
        <v>0</v>
      </c>
      <c r="V39" s="21">
        <f t="shared" si="9"/>
        <v>0</v>
      </c>
      <c r="W39" s="21">
        <f t="shared" si="10"/>
        <v>0</v>
      </c>
      <c r="X39" s="21">
        <f t="shared" si="11"/>
        <v>0</v>
      </c>
      <c r="Y39" s="23">
        <f t="shared" si="12"/>
        <v>0</v>
      </c>
      <c r="Z39" s="21">
        <f t="shared" si="13"/>
        <v>0</v>
      </c>
      <c r="AA39" s="21">
        <f t="shared" si="14"/>
        <v>1</v>
      </c>
      <c r="AB39" s="24"/>
      <c r="AC39" s="25"/>
      <c r="AD39" s="52"/>
      <c r="AE39" s="106"/>
      <c r="AF39" s="105"/>
      <c r="AG39" s="88"/>
      <c r="AH39" s="105"/>
      <c r="AI39" s="105"/>
    </row>
    <row r="40" spans="1:35" ht="17.25" customHeight="1" x14ac:dyDescent="0.15">
      <c r="A40" s="28" t="str">
        <f>IF(MONTH(A37)=MONTH(A37+3),A37+3,"")</f>
        <v/>
      </c>
      <c r="B40" s="82" t="str">
        <f>IFERROR(IF(VLOOKUP(A40,休業日一覧!$1:$1048576,3,FALSE)&gt;="休","休",TEXT(A40,"aaa")),"")</f>
        <v/>
      </c>
      <c r="C40" s="83"/>
      <c r="D40" s="29" t="s">
        <v>24</v>
      </c>
      <c r="E40" s="83"/>
      <c r="F40" s="83"/>
      <c r="G40" s="84" t="str">
        <f t="shared" si="2"/>
        <v/>
      </c>
      <c r="H40" s="85"/>
      <c r="I40" s="132"/>
      <c r="J40" s="133"/>
      <c r="K40" s="133"/>
      <c r="L40" s="134"/>
      <c r="M40" s="43"/>
      <c r="N40" s="21">
        <f>IF((OR(B40="土",B40="日",B40="祝",B40="休",B40="")),0,1)</f>
        <v>0</v>
      </c>
      <c r="O40" s="22">
        <f t="shared" si="4"/>
        <v>0</v>
      </c>
      <c r="P40" s="22">
        <f t="shared" si="0"/>
        <v>0</v>
      </c>
      <c r="Q40" s="22">
        <f t="shared" si="1"/>
        <v>0</v>
      </c>
      <c r="R40" s="22">
        <f t="shared" si="5"/>
        <v>0</v>
      </c>
      <c r="S40" s="21">
        <f t="shared" si="6"/>
        <v>0</v>
      </c>
      <c r="T40" s="21">
        <f t="shared" si="7"/>
        <v>0</v>
      </c>
      <c r="U40" s="21">
        <f t="shared" si="8"/>
        <v>0</v>
      </c>
      <c r="V40" s="21">
        <f t="shared" si="9"/>
        <v>0</v>
      </c>
      <c r="W40" s="21">
        <f t="shared" si="10"/>
        <v>0</v>
      </c>
      <c r="X40" s="21">
        <f t="shared" si="11"/>
        <v>0</v>
      </c>
      <c r="Y40" s="23">
        <f t="shared" si="12"/>
        <v>0</v>
      </c>
      <c r="Z40" s="21">
        <f t="shared" si="13"/>
        <v>1</v>
      </c>
      <c r="AA40" s="21">
        <f>IF(COUNTIFS(N40,1,O40,0)+COUNTIF(S40,1)+COUNTIF(T40,1)+COUNTIF(U40,1)+COUNTIF(V40,1)+COUNTIF(W40,1)+COUNTIF(X40,1),1,0)</f>
        <v>0</v>
      </c>
      <c r="AB40" s="24" t="e">
        <f>IF(MONTH(A61)=MONTH(A61+3),IF(C67="","",C68-C67-O67),"")</f>
        <v>#VALUE!</v>
      </c>
      <c r="AC40" s="25"/>
      <c r="AD40" s="52"/>
      <c r="AE40" s="106"/>
      <c r="AF40" s="105"/>
      <c r="AG40" s="88"/>
      <c r="AH40" s="105"/>
      <c r="AI40" s="105"/>
    </row>
    <row r="41" spans="1:35" ht="17.25" customHeight="1" x14ac:dyDescent="0.15">
      <c r="A41" s="141" t="s">
        <v>30</v>
      </c>
      <c r="B41" s="142"/>
      <c r="C41" s="142"/>
      <c r="D41" s="142"/>
      <c r="E41" s="142"/>
      <c r="F41" s="142"/>
      <c r="G41" s="35">
        <f>SUM(G10:G40)</f>
        <v>0</v>
      </c>
      <c r="H41" s="36"/>
      <c r="I41" s="132"/>
      <c r="J41" s="133"/>
      <c r="K41" s="133"/>
      <c r="L41" s="134"/>
      <c r="M41" s="43"/>
      <c r="N41" s="21">
        <f>SUM(N10:N40)</f>
        <v>21</v>
      </c>
      <c r="O41" s="22">
        <f>SUM(O10:O40)</f>
        <v>0</v>
      </c>
      <c r="P41" s="22">
        <f>SUM(P10:P40)</f>
        <v>0</v>
      </c>
      <c r="Q41" s="22">
        <f>SUM(Q10:Q40)</f>
        <v>0</v>
      </c>
      <c r="R41" s="22">
        <f>SUM(R10:R40)</f>
        <v>0</v>
      </c>
      <c r="S41" s="21">
        <f t="shared" ref="S41:AA41" si="16">SUM(S10:S40)</f>
        <v>0</v>
      </c>
      <c r="T41" s="21">
        <f t="shared" si="16"/>
        <v>0</v>
      </c>
      <c r="U41" s="21">
        <f t="shared" si="16"/>
        <v>0</v>
      </c>
      <c r="V41" s="21">
        <f>SUM(V10:V40)</f>
        <v>0</v>
      </c>
      <c r="W41" s="21">
        <f t="shared" si="16"/>
        <v>0</v>
      </c>
      <c r="X41" s="21">
        <f t="shared" si="16"/>
        <v>0</v>
      </c>
      <c r="Y41" s="21">
        <f t="shared" si="16"/>
        <v>0</v>
      </c>
      <c r="Z41" s="21">
        <f t="shared" si="16"/>
        <v>10</v>
      </c>
      <c r="AA41" s="21">
        <f t="shared" si="16"/>
        <v>21</v>
      </c>
      <c r="AB41" s="24"/>
      <c r="AC41" s="25"/>
      <c r="AD41" s="52"/>
      <c r="AE41" s="106"/>
      <c r="AF41" s="105"/>
      <c r="AG41" s="88"/>
      <c r="AH41" s="105"/>
      <c r="AI41" s="105"/>
    </row>
    <row r="42" spans="1:35" ht="17.25" customHeight="1" x14ac:dyDescent="0.15">
      <c r="A42" s="141" t="s">
        <v>31</v>
      </c>
      <c r="B42" s="142"/>
      <c r="C42" s="142"/>
      <c r="D42" s="142"/>
      <c r="E42" s="142"/>
      <c r="F42" s="142"/>
      <c r="G42" s="35">
        <f>IF(SUM(G10:G40)-(F53*7.75/24)&gt;0,SUM(G10:G40)-(F53*7.75/24),0)</f>
        <v>0</v>
      </c>
      <c r="H42" s="36"/>
      <c r="I42" s="135"/>
      <c r="J42" s="136"/>
      <c r="K42" s="136"/>
      <c r="L42" s="137"/>
      <c r="M42" s="43"/>
      <c r="N42" s="21">
        <f>N41-O41+S41+T41+U41+V41+W41+X41</f>
        <v>21</v>
      </c>
      <c r="O42" s="22"/>
      <c r="P42" s="22"/>
      <c r="Q42" s="22"/>
      <c r="R42" s="22"/>
      <c r="S42" s="21"/>
      <c r="T42" s="21"/>
      <c r="U42" s="21"/>
      <c r="V42" s="21"/>
      <c r="W42" s="21"/>
      <c r="X42" s="21"/>
      <c r="Y42" s="23"/>
      <c r="Z42" s="21"/>
      <c r="AA42" s="37"/>
      <c r="AB42" s="24"/>
      <c r="AC42" s="25"/>
      <c r="AD42" s="52"/>
      <c r="AE42" s="105"/>
      <c r="AF42" s="105"/>
      <c r="AG42" s="88"/>
      <c r="AH42" s="105"/>
      <c r="AI42" s="105"/>
    </row>
    <row r="43" spans="1:35" ht="25.5" customHeight="1" x14ac:dyDescent="0.15">
      <c r="A43" s="138" t="s">
        <v>42</v>
      </c>
      <c r="B43" s="139"/>
      <c r="C43" s="139"/>
      <c r="D43" s="139"/>
      <c r="E43" s="139"/>
      <c r="F43" s="139"/>
      <c r="G43" s="139"/>
      <c r="H43" s="139"/>
      <c r="I43" s="139"/>
      <c r="J43" s="139"/>
      <c r="K43" s="139"/>
      <c r="L43" s="139"/>
      <c r="N43" s="38">
        <f>SUM(G10:G40)</f>
        <v>0</v>
      </c>
      <c r="AA43" s="37"/>
      <c r="AD43" s="52"/>
    </row>
    <row r="44" spans="1:35" ht="13.5" customHeight="1" x14ac:dyDescent="0.15">
      <c r="A44" s="138" t="s">
        <v>32</v>
      </c>
      <c r="B44" s="139"/>
      <c r="C44" s="139"/>
      <c r="D44" s="139"/>
      <c r="E44" s="139"/>
      <c r="F44" s="139"/>
      <c r="G44" s="139"/>
      <c r="H44" s="139"/>
      <c r="I44" s="139"/>
      <c r="J44" s="139"/>
      <c r="K44" s="139"/>
      <c r="L44" s="139"/>
      <c r="N44" s="38"/>
      <c r="AA44" s="37"/>
      <c r="AD44" s="52"/>
    </row>
    <row r="45" spans="1:35" ht="13.5" customHeight="1" x14ac:dyDescent="0.15">
      <c r="A45" s="138" t="s">
        <v>52</v>
      </c>
      <c r="B45" s="139"/>
      <c r="C45" s="139"/>
      <c r="D45" s="139"/>
      <c r="E45" s="139"/>
      <c r="F45" s="139"/>
      <c r="G45" s="139"/>
      <c r="H45" s="139"/>
      <c r="I45" s="139"/>
      <c r="J45" s="139"/>
      <c r="K45" s="139"/>
      <c r="L45" s="139"/>
      <c r="N45" s="38"/>
      <c r="AA45" s="37"/>
      <c r="AD45" s="52"/>
    </row>
    <row r="46" spans="1:35" ht="38.1" customHeight="1" x14ac:dyDescent="0.15">
      <c r="A46" s="138" t="s">
        <v>68</v>
      </c>
      <c r="B46" s="139"/>
      <c r="C46" s="139"/>
      <c r="D46" s="139"/>
      <c r="E46" s="139"/>
      <c r="F46" s="139"/>
      <c r="G46" s="139"/>
      <c r="H46" s="139"/>
      <c r="I46" s="139"/>
      <c r="J46" s="139"/>
      <c r="K46" s="139"/>
      <c r="L46" s="139"/>
      <c r="N46" s="38"/>
      <c r="AA46" s="37"/>
      <c r="AD46" s="52"/>
    </row>
    <row r="47" spans="1:35" ht="13.5" customHeight="1" x14ac:dyDescent="0.15">
      <c r="A47" s="138" t="s">
        <v>55</v>
      </c>
      <c r="B47" s="139"/>
      <c r="C47" s="139"/>
      <c r="D47" s="139"/>
      <c r="E47" s="139"/>
      <c r="F47" s="139"/>
      <c r="G47" s="139"/>
      <c r="H47" s="139"/>
      <c r="I47" s="139"/>
      <c r="J47" s="139"/>
      <c r="K47" s="139"/>
      <c r="L47" s="139"/>
      <c r="N47" s="38"/>
      <c r="AA47" s="37"/>
      <c r="AD47" s="52"/>
    </row>
    <row r="48" spans="1:35" ht="13.5" customHeight="1" x14ac:dyDescent="0.15">
      <c r="A48" s="94"/>
      <c r="B48" s="95"/>
      <c r="C48" s="95"/>
      <c r="D48" s="95"/>
      <c r="E48" s="95"/>
      <c r="F48" s="95"/>
      <c r="G48" s="95"/>
      <c r="H48" s="95"/>
      <c r="I48" s="95"/>
      <c r="J48" s="95"/>
      <c r="K48" s="95"/>
      <c r="L48" s="95"/>
      <c r="N48" s="38"/>
      <c r="AA48" s="37"/>
      <c r="AD48" s="52"/>
    </row>
    <row r="49" spans="1:48" ht="13.5" customHeight="1" x14ac:dyDescent="0.15">
      <c r="A49" s="8" t="s">
        <v>66</v>
      </c>
      <c r="B49" s="95"/>
      <c r="C49" s="95"/>
      <c r="D49" s="95"/>
      <c r="E49" s="95"/>
      <c r="F49" s="95"/>
      <c r="G49" s="95"/>
      <c r="H49" s="95"/>
      <c r="I49" s="95"/>
      <c r="J49" s="95"/>
      <c r="K49" s="95"/>
      <c r="L49" s="95"/>
      <c r="N49" s="38"/>
      <c r="AA49" s="37"/>
      <c r="AD49" s="52"/>
    </row>
    <row r="50" spans="1:48" ht="13.5" customHeight="1" x14ac:dyDescent="0.15">
      <c r="A50" s="94"/>
      <c r="B50" s="95"/>
      <c r="C50" s="95"/>
      <c r="D50" s="95"/>
      <c r="E50" s="95"/>
      <c r="F50" s="95"/>
      <c r="G50" s="95"/>
      <c r="H50" s="95"/>
      <c r="I50" s="95"/>
      <c r="J50" s="95"/>
      <c r="K50" s="95"/>
      <c r="L50" s="95"/>
      <c r="N50" s="38"/>
      <c r="AA50" s="37"/>
      <c r="AD50" s="52"/>
    </row>
    <row r="51" spans="1:48" ht="13.5" customHeight="1" x14ac:dyDescent="0.15">
      <c r="A51" s="8" t="s">
        <v>60</v>
      </c>
      <c r="B51" s="95"/>
      <c r="C51" s="95"/>
      <c r="D51" s="95"/>
      <c r="E51" s="95"/>
      <c r="F51" s="95"/>
      <c r="G51" s="95"/>
      <c r="H51" s="95"/>
      <c r="I51" s="95"/>
      <c r="J51" s="95"/>
      <c r="K51" s="95"/>
      <c r="L51" s="95"/>
      <c r="N51" s="38"/>
      <c r="AA51" s="37"/>
      <c r="AD51" s="52"/>
    </row>
    <row r="52" spans="1:48" ht="13.5" customHeight="1" thickBot="1" x14ac:dyDescent="0.2">
      <c r="A52" s="94"/>
      <c r="B52" s="95"/>
      <c r="C52" s="95"/>
      <c r="D52" s="95"/>
      <c r="E52" s="95"/>
      <c r="F52" s="95"/>
      <c r="G52" s="95"/>
      <c r="H52" s="95"/>
      <c r="I52" s="95"/>
      <c r="J52" s="95"/>
      <c r="K52" s="95"/>
      <c r="L52" s="95"/>
      <c r="N52" s="38"/>
      <c r="AA52" s="37"/>
      <c r="AD52" s="52"/>
    </row>
    <row r="53" spans="1:48" s="49" customFormat="1" ht="13.5" customHeight="1" thickBot="1" x14ac:dyDescent="0.2">
      <c r="A53" s="69" t="s">
        <v>67</v>
      </c>
      <c r="B53" s="66"/>
      <c r="C53" s="62"/>
      <c r="D53" s="54"/>
      <c r="E53" s="67"/>
      <c r="F53" s="68">
        <f>IF(M11=N42,M11,N42)</f>
        <v>21</v>
      </c>
      <c r="G53" s="54"/>
      <c r="H53" s="54"/>
      <c r="I53" s="54"/>
      <c r="J53" s="54"/>
      <c r="K53" s="54"/>
      <c r="L53" s="54"/>
      <c r="M53" s="55"/>
      <c r="N53" s="56"/>
      <c r="O53" s="2"/>
      <c r="P53" s="2"/>
      <c r="Q53" s="2"/>
      <c r="R53" s="2"/>
      <c r="S53" s="57"/>
      <c r="T53" s="57"/>
      <c r="U53" s="57"/>
      <c r="V53" s="63"/>
      <c r="W53" s="63"/>
      <c r="X53" s="63"/>
      <c r="Y53" s="2"/>
      <c r="Z53" s="57"/>
      <c r="AA53" s="58"/>
      <c r="AB53" s="59"/>
      <c r="AD53" s="60"/>
      <c r="AE53" s="107"/>
      <c r="AF53" s="107"/>
      <c r="AG53" s="89"/>
      <c r="AH53" s="107"/>
      <c r="AI53" s="107"/>
      <c r="AJ53" s="107"/>
      <c r="AK53" s="107"/>
      <c r="AL53" s="107"/>
      <c r="AM53" s="107"/>
      <c r="AN53" s="107"/>
      <c r="AO53" s="107"/>
      <c r="AP53" s="107"/>
      <c r="AQ53" s="107"/>
      <c r="AR53" s="107"/>
      <c r="AS53" s="107"/>
      <c r="AT53" s="89"/>
      <c r="AU53" s="89"/>
      <c r="AV53" s="89"/>
    </row>
    <row r="54" spans="1:48" s="49" customFormat="1" ht="13.5" customHeight="1" x14ac:dyDescent="0.15">
      <c r="A54" s="61"/>
      <c r="B54" s="66"/>
      <c r="C54" s="62"/>
      <c r="D54" s="54"/>
      <c r="E54" s="54"/>
      <c r="F54" s="54"/>
      <c r="G54" s="54"/>
      <c r="H54" s="54"/>
      <c r="I54" s="54"/>
      <c r="J54" s="54"/>
      <c r="K54" s="54"/>
      <c r="L54" s="54"/>
      <c r="M54" s="55"/>
      <c r="N54" s="56"/>
      <c r="O54" s="2"/>
      <c r="P54" s="2"/>
      <c r="Q54" s="2"/>
      <c r="R54" s="2"/>
      <c r="S54" s="57"/>
      <c r="T54" s="57"/>
      <c r="U54" s="57"/>
      <c r="V54" s="63"/>
      <c r="W54" s="63"/>
      <c r="X54" s="63"/>
      <c r="Y54" s="2"/>
      <c r="Z54" s="57"/>
      <c r="AA54" s="58"/>
      <c r="AB54" s="59"/>
      <c r="AD54" s="60"/>
      <c r="AE54" s="107"/>
      <c r="AF54" s="107"/>
      <c r="AG54" s="89"/>
      <c r="AH54" s="107"/>
      <c r="AI54" s="107"/>
      <c r="AJ54" s="107"/>
      <c r="AK54" s="107"/>
      <c r="AL54" s="107"/>
      <c r="AM54" s="107"/>
      <c r="AN54" s="107"/>
      <c r="AO54" s="107"/>
      <c r="AP54" s="107"/>
      <c r="AQ54" s="107"/>
      <c r="AR54" s="107"/>
      <c r="AS54" s="107"/>
      <c r="AT54" s="89"/>
      <c r="AU54" s="89"/>
      <c r="AV54" s="89"/>
    </row>
    <row r="55" spans="1:48" s="49" customFormat="1" ht="26.1" customHeight="1" x14ac:dyDescent="0.15">
      <c r="A55" s="138" t="s">
        <v>61</v>
      </c>
      <c r="B55" s="140"/>
      <c r="C55" s="140"/>
      <c r="D55" s="140"/>
      <c r="E55" s="140"/>
      <c r="F55" s="140"/>
      <c r="G55" s="140"/>
      <c r="H55" s="140"/>
      <c r="I55" s="140"/>
      <c r="J55" s="140"/>
      <c r="K55" s="140"/>
      <c r="L55" s="140"/>
      <c r="M55" s="55"/>
      <c r="N55" s="56"/>
      <c r="O55" s="2"/>
      <c r="P55" s="2"/>
      <c r="Q55" s="2"/>
      <c r="R55" s="2"/>
      <c r="S55" s="57"/>
      <c r="T55" s="57"/>
      <c r="U55" s="57"/>
      <c r="V55" s="63"/>
      <c r="W55" s="63"/>
      <c r="X55" s="63"/>
      <c r="Y55" s="2"/>
      <c r="Z55" s="57"/>
      <c r="AA55" s="58"/>
      <c r="AB55" s="59"/>
      <c r="AD55" s="60"/>
      <c r="AE55" s="107"/>
      <c r="AF55" s="107"/>
      <c r="AG55" s="89"/>
      <c r="AH55" s="107"/>
      <c r="AI55" s="107"/>
      <c r="AJ55" s="107"/>
      <c r="AK55" s="107"/>
      <c r="AL55" s="107"/>
      <c r="AM55" s="107"/>
      <c r="AN55" s="107"/>
      <c r="AO55" s="107"/>
      <c r="AP55" s="107"/>
      <c r="AQ55" s="107"/>
      <c r="AR55" s="107"/>
      <c r="AS55" s="107"/>
      <c r="AT55" s="89"/>
      <c r="AU55" s="89"/>
      <c r="AV55" s="89"/>
    </row>
    <row r="56" spans="1:48" x14ac:dyDescent="0.15">
      <c r="A56" s="71"/>
      <c r="B56" s="70"/>
      <c r="C56" s="70"/>
      <c r="D56" s="70"/>
      <c r="E56" s="70"/>
      <c r="G56" s="70"/>
      <c r="AA56" s="37"/>
      <c r="AD56" s="52"/>
    </row>
    <row r="57" spans="1:48" x14ac:dyDescent="0.15">
      <c r="A57" s="71" t="s">
        <v>59</v>
      </c>
      <c r="B57" s="70"/>
      <c r="C57" s="70"/>
      <c r="D57" s="70"/>
      <c r="E57" s="70"/>
      <c r="G57" s="70"/>
      <c r="AA57" s="37"/>
      <c r="AD57" s="52"/>
    </row>
    <row r="58" spans="1:48" x14ac:dyDescent="0.15">
      <c r="A58" s="71" t="s">
        <v>83</v>
      </c>
      <c r="B58" s="70"/>
      <c r="C58" s="70" t="s">
        <v>103</v>
      </c>
      <c r="D58" s="70"/>
      <c r="E58" s="70"/>
      <c r="G58" s="70"/>
      <c r="AA58" s="37"/>
      <c r="AD58" s="52"/>
    </row>
    <row r="59" spans="1:48" x14ac:dyDescent="0.15">
      <c r="A59" s="86" t="s">
        <v>69</v>
      </c>
      <c r="B59" s="113">
        <v>21</v>
      </c>
      <c r="C59" s="87" t="s">
        <v>58</v>
      </c>
      <c r="AD59" s="52"/>
    </row>
    <row r="60" spans="1:48" x14ac:dyDescent="0.15">
      <c r="A60" s="86" t="s">
        <v>70</v>
      </c>
      <c r="B60" s="113">
        <v>18</v>
      </c>
      <c r="C60" s="87" t="s">
        <v>58</v>
      </c>
      <c r="AD60" s="52"/>
    </row>
    <row r="61" spans="1:48" s="96" customFormat="1" x14ac:dyDescent="0.15">
      <c r="A61" s="86" t="s">
        <v>71</v>
      </c>
      <c r="B61" s="113">
        <v>22</v>
      </c>
      <c r="C61" s="87" t="s">
        <v>58</v>
      </c>
      <c r="D61" s="92"/>
      <c r="E61" s="92"/>
      <c r="F61" s="70"/>
      <c r="G61" s="92"/>
      <c r="H61" s="70"/>
      <c r="I61" s="70"/>
      <c r="J61" s="70"/>
      <c r="K61" s="70"/>
      <c r="L61" s="70"/>
      <c r="M61" s="41"/>
      <c r="N61" s="1"/>
      <c r="O61" s="2"/>
      <c r="P61" s="2"/>
      <c r="Q61" s="2"/>
      <c r="R61" s="2"/>
      <c r="S61" s="1"/>
      <c r="T61" s="1"/>
      <c r="U61" s="1"/>
      <c r="V61" s="63"/>
      <c r="W61" s="63"/>
      <c r="X61" s="63"/>
      <c r="Y61" s="3"/>
      <c r="Z61" s="1"/>
      <c r="AA61" s="1"/>
      <c r="AB61" s="4"/>
      <c r="AC61"/>
      <c r="AD61" s="4"/>
      <c r="AE61" s="104"/>
      <c r="AF61" s="104"/>
      <c r="AG61" s="70"/>
      <c r="AH61" s="104"/>
      <c r="AI61" s="104"/>
      <c r="AJ61" s="108"/>
      <c r="AK61" s="108"/>
      <c r="AL61" s="108"/>
      <c r="AM61" s="108"/>
      <c r="AN61" s="108"/>
      <c r="AO61" s="108"/>
      <c r="AP61" s="108"/>
      <c r="AQ61" s="108"/>
      <c r="AR61" s="108"/>
      <c r="AS61" s="108"/>
      <c r="AT61" s="99"/>
      <c r="AU61" s="99"/>
      <c r="AV61" s="99"/>
    </row>
    <row r="62" spans="1:48" s="96" customFormat="1" x14ac:dyDescent="0.15">
      <c r="A62" s="86" t="s">
        <v>72</v>
      </c>
      <c r="B62" s="113">
        <v>22</v>
      </c>
      <c r="C62" s="87" t="s">
        <v>58</v>
      </c>
      <c r="D62" s="92"/>
      <c r="E62" s="92"/>
      <c r="F62" s="70"/>
      <c r="G62" s="92"/>
      <c r="H62" s="70"/>
      <c r="I62" s="70"/>
      <c r="J62" s="70"/>
      <c r="K62" s="70"/>
      <c r="L62" s="70"/>
      <c r="M62" s="41"/>
      <c r="N62" s="1"/>
      <c r="O62" s="2"/>
      <c r="P62" s="2"/>
      <c r="Q62" s="2"/>
      <c r="R62" s="2"/>
      <c r="S62" s="1"/>
      <c r="T62" s="1"/>
      <c r="U62" s="1"/>
      <c r="V62" s="63"/>
      <c r="W62" s="63"/>
      <c r="X62" s="63"/>
      <c r="Y62" s="3"/>
      <c r="Z62" s="1"/>
      <c r="AA62" s="1"/>
      <c r="AB62" s="4"/>
      <c r="AC62"/>
      <c r="AD62" s="4"/>
      <c r="AE62" s="104"/>
      <c r="AF62" s="104"/>
      <c r="AG62" s="70"/>
      <c r="AH62" s="104"/>
      <c r="AI62" s="104"/>
      <c r="AJ62" s="108"/>
      <c r="AK62" s="108"/>
      <c r="AL62" s="108"/>
      <c r="AM62" s="108"/>
      <c r="AN62" s="108"/>
      <c r="AO62" s="108"/>
      <c r="AP62" s="108"/>
      <c r="AQ62" s="108"/>
      <c r="AR62" s="108"/>
      <c r="AS62" s="108"/>
      <c r="AT62" s="99"/>
      <c r="AU62" s="99"/>
      <c r="AV62" s="99"/>
    </row>
    <row r="63" spans="1:48" s="96" customFormat="1" x14ac:dyDescent="0.15">
      <c r="A63" s="86" t="s">
        <v>73</v>
      </c>
      <c r="B63" s="113">
        <v>20</v>
      </c>
      <c r="C63" s="87" t="s">
        <v>58</v>
      </c>
      <c r="D63" s="92"/>
      <c r="E63" s="92"/>
      <c r="F63" s="70"/>
      <c r="G63" s="92"/>
      <c r="H63" s="70"/>
      <c r="I63" s="70"/>
      <c r="J63" s="70"/>
      <c r="K63" s="70"/>
      <c r="L63" s="70"/>
      <c r="M63" s="41"/>
      <c r="N63" s="1"/>
      <c r="O63" s="2"/>
      <c r="P63" s="2"/>
      <c r="Q63" s="2"/>
      <c r="R63" s="2"/>
      <c r="S63" s="1"/>
      <c r="T63" s="1"/>
      <c r="U63" s="1"/>
      <c r="V63" s="63"/>
      <c r="W63" s="63"/>
      <c r="X63" s="63"/>
      <c r="Y63" s="3"/>
      <c r="Z63" s="1"/>
      <c r="AA63" s="1"/>
      <c r="AB63" s="4"/>
      <c r="AC63"/>
      <c r="AD63" s="4"/>
      <c r="AE63" s="104"/>
      <c r="AF63" s="104"/>
      <c r="AG63" s="70"/>
      <c r="AH63" s="104"/>
      <c r="AI63" s="104"/>
      <c r="AJ63" s="108"/>
      <c r="AK63" s="108"/>
      <c r="AL63" s="108"/>
      <c r="AM63" s="108"/>
      <c r="AN63" s="108"/>
      <c r="AO63" s="108"/>
      <c r="AP63" s="108"/>
      <c r="AQ63" s="108"/>
      <c r="AR63" s="108"/>
      <c r="AS63" s="108"/>
      <c r="AT63" s="99"/>
      <c r="AU63" s="99"/>
      <c r="AV63" s="99"/>
    </row>
    <row r="64" spans="1:48" s="96" customFormat="1" x14ac:dyDescent="0.15">
      <c r="A64" s="86" t="s">
        <v>74</v>
      </c>
      <c r="B64" s="113">
        <v>19</v>
      </c>
      <c r="C64" s="87" t="s">
        <v>58</v>
      </c>
      <c r="D64" s="92"/>
      <c r="E64" s="92"/>
      <c r="F64" s="70"/>
      <c r="G64" s="92"/>
      <c r="H64" s="70"/>
      <c r="I64" s="70"/>
      <c r="J64" s="70"/>
      <c r="K64" s="70"/>
      <c r="L64" s="70"/>
      <c r="M64" s="41"/>
      <c r="N64" s="1"/>
      <c r="O64" s="2"/>
      <c r="P64" s="2"/>
      <c r="Q64" s="2"/>
      <c r="R64" s="2"/>
      <c r="S64" s="1"/>
      <c r="T64" s="1"/>
      <c r="U64" s="1"/>
      <c r="V64" s="63"/>
      <c r="W64" s="63"/>
      <c r="X64" s="63"/>
      <c r="Y64" s="3"/>
      <c r="Z64" s="1"/>
      <c r="AA64" s="1"/>
      <c r="AB64" s="4"/>
      <c r="AC64"/>
      <c r="AD64" s="4"/>
      <c r="AE64" s="104"/>
      <c r="AF64" s="104"/>
      <c r="AG64" s="70"/>
      <c r="AH64" s="104"/>
      <c r="AI64" s="104"/>
      <c r="AJ64" s="108"/>
      <c r="AK64" s="108"/>
      <c r="AL64" s="108"/>
      <c r="AM64" s="108"/>
      <c r="AN64" s="108"/>
      <c r="AO64" s="108"/>
      <c r="AP64" s="108"/>
      <c r="AQ64" s="108"/>
      <c r="AR64" s="108"/>
      <c r="AS64" s="108"/>
      <c r="AT64" s="99"/>
      <c r="AU64" s="99"/>
      <c r="AV64" s="99"/>
    </row>
    <row r="65" spans="1:48" s="96" customFormat="1" x14ac:dyDescent="0.15">
      <c r="A65" s="86" t="s">
        <v>75</v>
      </c>
      <c r="B65" s="113">
        <v>21</v>
      </c>
      <c r="C65" s="87" t="s">
        <v>58</v>
      </c>
      <c r="D65" s="92"/>
      <c r="E65" s="92"/>
      <c r="F65" s="70"/>
      <c r="G65" s="92"/>
      <c r="H65" s="70"/>
      <c r="I65" s="70"/>
      <c r="J65" s="70"/>
      <c r="K65" s="70"/>
      <c r="L65" s="70"/>
      <c r="M65" s="41"/>
      <c r="N65" s="1"/>
      <c r="O65" s="2"/>
      <c r="P65" s="2"/>
      <c r="Q65" s="2"/>
      <c r="R65" s="2"/>
      <c r="S65" s="1"/>
      <c r="T65" s="1"/>
      <c r="U65" s="1"/>
      <c r="V65" s="63"/>
      <c r="W65" s="63"/>
      <c r="X65" s="63"/>
      <c r="Y65" s="3"/>
      <c r="Z65" s="1"/>
      <c r="AA65" s="1"/>
      <c r="AB65" s="4"/>
      <c r="AC65"/>
      <c r="AD65" s="4"/>
      <c r="AE65" s="104"/>
      <c r="AF65" s="104"/>
      <c r="AG65" s="70"/>
      <c r="AH65" s="104"/>
      <c r="AI65" s="104"/>
      <c r="AJ65" s="108"/>
      <c r="AK65" s="108"/>
      <c r="AL65" s="108"/>
      <c r="AM65" s="108"/>
      <c r="AN65" s="108"/>
      <c r="AO65" s="108"/>
      <c r="AP65" s="108"/>
      <c r="AQ65" s="108"/>
      <c r="AR65" s="108"/>
      <c r="AS65" s="108"/>
      <c r="AT65" s="99"/>
      <c r="AU65" s="99"/>
      <c r="AV65" s="99"/>
    </row>
    <row r="66" spans="1:48" s="96" customFormat="1" x14ac:dyDescent="0.15">
      <c r="A66" s="86" t="s">
        <v>76</v>
      </c>
      <c r="B66" s="113">
        <v>19</v>
      </c>
      <c r="C66" s="87" t="s">
        <v>58</v>
      </c>
      <c r="D66" s="92"/>
      <c r="E66" s="92"/>
      <c r="F66" s="70"/>
      <c r="G66" s="92"/>
      <c r="H66" s="70"/>
      <c r="I66" s="70"/>
      <c r="J66" s="70"/>
      <c r="K66" s="70"/>
      <c r="L66" s="70"/>
      <c r="M66" s="41"/>
      <c r="N66" s="1"/>
      <c r="O66" s="2"/>
      <c r="P66" s="2"/>
      <c r="Q66" s="2"/>
      <c r="R66" s="2"/>
      <c r="S66" s="1"/>
      <c r="T66" s="1"/>
      <c r="U66" s="1"/>
      <c r="V66" s="63"/>
      <c r="W66" s="63"/>
      <c r="X66" s="63"/>
      <c r="Y66" s="3"/>
      <c r="Z66" s="1"/>
      <c r="AA66" s="1"/>
      <c r="AB66" s="4"/>
      <c r="AC66"/>
      <c r="AD66" s="4"/>
      <c r="AE66" s="104"/>
      <c r="AF66" s="104"/>
      <c r="AG66" s="70"/>
      <c r="AH66" s="104"/>
      <c r="AI66" s="104"/>
      <c r="AJ66" s="108"/>
      <c r="AK66" s="108"/>
      <c r="AL66" s="108"/>
      <c r="AM66" s="108"/>
      <c r="AN66" s="108"/>
      <c r="AO66" s="108"/>
      <c r="AP66" s="108"/>
      <c r="AQ66" s="108"/>
      <c r="AR66" s="108"/>
      <c r="AS66" s="108"/>
      <c r="AT66" s="99"/>
      <c r="AU66" s="99"/>
      <c r="AV66" s="99"/>
    </row>
    <row r="67" spans="1:48" s="96" customFormat="1" x14ac:dyDescent="0.15">
      <c r="A67" s="86" t="s">
        <v>77</v>
      </c>
      <c r="B67" s="113">
        <v>20</v>
      </c>
      <c r="C67" s="87" t="s">
        <v>58</v>
      </c>
      <c r="D67" s="92"/>
      <c r="E67" s="92"/>
      <c r="F67" s="70"/>
      <c r="G67" s="92"/>
      <c r="H67" s="70"/>
      <c r="I67" s="70"/>
      <c r="J67" s="70"/>
      <c r="K67" s="70"/>
      <c r="L67" s="70"/>
      <c r="M67" s="41"/>
      <c r="N67" s="1"/>
      <c r="O67" s="2"/>
      <c r="P67" s="2"/>
      <c r="Q67" s="2"/>
      <c r="R67" s="2"/>
      <c r="S67" s="1"/>
      <c r="T67" s="1"/>
      <c r="U67" s="1"/>
      <c r="V67" s="63"/>
      <c r="W67" s="63"/>
      <c r="X67" s="63"/>
      <c r="Y67" s="3"/>
      <c r="Z67" s="1"/>
      <c r="AA67" s="1"/>
      <c r="AB67" s="4"/>
      <c r="AC67"/>
      <c r="AD67" s="4"/>
      <c r="AE67" s="104"/>
      <c r="AF67" s="104"/>
      <c r="AG67" s="70"/>
      <c r="AH67" s="104"/>
      <c r="AI67" s="104"/>
      <c r="AJ67" s="108"/>
      <c r="AK67" s="108"/>
      <c r="AL67" s="108"/>
      <c r="AM67" s="108"/>
      <c r="AN67" s="108"/>
      <c r="AO67" s="108"/>
      <c r="AP67" s="108"/>
      <c r="AQ67" s="108"/>
      <c r="AR67" s="108"/>
      <c r="AS67" s="108"/>
      <c r="AT67" s="99"/>
      <c r="AU67" s="99"/>
      <c r="AV67" s="99"/>
    </row>
    <row r="68" spans="1:48" s="96" customFormat="1" x14ac:dyDescent="0.15">
      <c r="A68" s="86" t="s">
        <v>78</v>
      </c>
      <c r="B68" s="113">
        <v>19</v>
      </c>
      <c r="C68" s="87" t="s">
        <v>58</v>
      </c>
      <c r="D68" s="92"/>
      <c r="E68" s="92"/>
      <c r="F68" s="70"/>
      <c r="G68" s="92"/>
      <c r="H68" s="70"/>
      <c r="I68" s="70"/>
      <c r="J68" s="70"/>
      <c r="K68" s="70"/>
      <c r="L68" s="70"/>
      <c r="M68" s="41"/>
      <c r="N68" s="1"/>
      <c r="O68" s="2"/>
      <c r="P68" s="2"/>
      <c r="Q68" s="2"/>
      <c r="R68" s="2"/>
      <c r="S68" s="1"/>
      <c r="T68" s="1"/>
      <c r="U68" s="1"/>
      <c r="V68" s="63"/>
      <c r="W68" s="63"/>
      <c r="X68" s="63"/>
      <c r="Y68" s="3"/>
      <c r="Z68" s="1"/>
      <c r="AA68" s="1"/>
      <c r="AB68" s="4"/>
      <c r="AC68"/>
      <c r="AD68" s="4"/>
      <c r="AE68" s="104"/>
      <c r="AF68" s="104"/>
      <c r="AG68" s="70"/>
      <c r="AH68" s="104"/>
      <c r="AI68" s="104"/>
      <c r="AJ68" s="108"/>
      <c r="AK68" s="108"/>
      <c r="AL68" s="108"/>
      <c r="AM68" s="108"/>
      <c r="AN68" s="108"/>
      <c r="AO68" s="108"/>
      <c r="AP68" s="108"/>
      <c r="AQ68" s="108"/>
      <c r="AR68" s="108"/>
      <c r="AS68" s="108"/>
      <c r="AT68" s="99"/>
      <c r="AU68" s="99"/>
      <c r="AV68" s="99"/>
    </row>
    <row r="69" spans="1:48" s="96" customFormat="1" x14ac:dyDescent="0.15">
      <c r="A69" s="86" t="s">
        <v>79</v>
      </c>
      <c r="B69" s="113">
        <v>18</v>
      </c>
      <c r="C69" s="87" t="s">
        <v>58</v>
      </c>
      <c r="D69" s="92"/>
      <c r="E69" s="92"/>
      <c r="F69" s="70"/>
      <c r="G69" s="92"/>
      <c r="H69" s="70"/>
      <c r="I69" s="70"/>
      <c r="J69" s="70"/>
      <c r="K69" s="70"/>
      <c r="L69" s="70"/>
      <c r="M69" s="41"/>
      <c r="N69" s="1"/>
      <c r="O69" s="2"/>
      <c r="P69" s="2"/>
      <c r="Q69" s="2"/>
      <c r="R69" s="2"/>
      <c r="S69" s="1"/>
      <c r="T69" s="1"/>
      <c r="U69" s="1"/>
      <c r="V69" s="63"/>
      <c r="W69" s="63"/>
      <c r="X69" s="63"/>
      <c r="Y69" s="3"/>
      <c r="Z69" s="1"/>
      <c r="AA69" s="1"/>
      <c r="AB69" s="4"/>
      <c r="AC69"/>
      <c r="AD69" s="4"/>
      <c r="AE69" s="104"/>
      <c r="AF69" s="104"/>
      <c r="AG69" s="70"/>
      <c r="AH69" s="104"/>
      <c r="AI69" s="104"/>
      <c r="AJ69" s="108"/>
      <c r="AK69" s="108"/>
      <c r="AL69" s="108"/>
      <c r="AM69" s="108"/>
      <c r="AN69" s="108"/>
      <c r="AO69" s="108"/>
      <c r="AP69" s="108"/>
      <c r="AQ69" s="108"/>
      <c r="AR69" s="108"/>
      <c r="AS69" s="108"/>
      <c r="AT69" s="99"/>
      <c r="AU69" s="99"/>
      <c r="AV69" s="99"/>
    </row>
    <row r="70" spans="1:48" s="96" customFormat="1" x14ac:dyDescent="0.15">
      <c r="A70" s="86" t="s">
        <v>80</v>
      </c>
      <c r="B70" s="113">
        <v>22</v>
      </c>
      <c r="C70" s="87" t="s">
        <v>58</v>
      </c>
      <c r="D70" s="92"/>
      <c r="E70" s="92"/>
      <c r="F70" s="70"/>
      <c r="G70" s="92"/>
      <c r="H70" s="70"/>
      <c r="I70" s="70"/>
      <c r="J70" s="70"/>
      <c r="K70" s="70"/>
      <c r="L70" s="70"/>
      <c r="M70" s="41"/>
      <c r="N70" s="1"/>
      <c r="O70" s="2"/>
      <c r="P70" s="2"/>
      <c r="Q70" s="2"/>
      <c r="R70" s="2"/>
      <c r="S70" s="1"/>
      <c r="T70" s="1"/>
      <c r="U70" s="1"/>
      <c r="V70" s="63"/>
      <c r="W70" s="63"/>
      <c r="X70" s="63"/>
      <c r="Y70" s="3"/>
      <c r="Z70" s="1"/>
      <c r="AA70" s="1"/>
      <c r="AB70" s="4"/>
      <c r="AC70"/>
      <c r="AD70" s="4"/>
      <c r="AE70" s="104"/>
      <c r="AF70" s="104"/>
      <c r="AG70" s="70"/>
      <c r="AH70" s="104"/>
      <c r="AI70" s="104"/>
      <c r="AJ70" s="108"/>
      <c r="AK70" s="108"/>
      <c r="AL70" s="108"/>
      <c r="AM70" s="108"/>
      <c r="AN70" s="108"/>
      <c r="AO70" s="108"/>
      <c r="AP70" s="108"/>
      <c r="AQ70" s="108"/>
      <c r="AR70" s="108"/>
      <c r="AS70" s="108"/>
      <c r="AT70" s="99"/>
      <c r="AU70" s="99"/>
      <c r="AV70" s="99"/>
    </row>
    <row r="71" spans="1:48" s="96" customFormat="1" x14ac:dyDescent="0.15">
      <c r="A71" s="86" t="s">
        <v>65</v>
      </c>
      <c r="B71" s="113">
        <f>SUM(B59:B70)</f>
        <v>241</v>
      </c>
      <c r="C71" s="87" t="s">
        <v>58</v>
      </c>
      <c r="D71" s="92"/>
      <c r="E71" s="92"/>
      <c r="F71" s="70"/>
      <c r="G71" s="92"/>
      <c r="H71" s="70"/>
      <c r="I71" s="70"/>
      <c r="J71" s="70"/>
      <c r="K71" s="70"/>
      <c r="L71" s="70"/>
      <c r="M71" s="41"/>
      <c r="N71" s="1"/>
      <c r="O71" s="2"/>
      <c r="P71" s="2"/>
      <c r="Q71" s="2"/>
      <c r="R71" s="2"/>
      <c r="S71" s="1"/>
      <c r="T71" s="1"/>
      <c r="U71" s="1"/>
      <c r="V71" s="63"/>
      <c r="W71" s="63"/>
      <c r="X71" s="63"/>
      <c r="Y71" s="3"/>
      <c r="Z71" s="1"/>
      <c r="AA71" s="1"/>
      <c r="AB71" s="4"/>
      <c r="AC71"/>
      <c r="AD71" s="4"/>
      <c r="AE71" s="104"/>
      <c r="AF71" s="104"/>
      <c r="AG71" s="70"/>
      <c r="AH71" s="104"/>
      <c r="AI71" s="104"/>
      <c r="AJ71" s="108"/>
      <c r="AK71" s="108"/>
      <c r="AL71" s="108"/>
      <c r="AM71" s="108"/>
      <c r="AN71" s="108"/>
      <c r="AO71" s="108"/>
      <c r="AP71" s="108"/>
      <c r="AQ71" s="108"/>
      <c r="AR71" s="108"/>
      <c r="AS71" s="108"/>
      <c r="AT71" s="99"/>
      <c r="AU71" s="99"/>
      <c r="AV71" s="99"/>
    </row>
  </sheetData>
  <sheetProtection sheet="1" selectLockedCells="1"/>
  <mergeCells count="22">
    <mergeCell ref="I10:L15"/>
    <mergeCell ref="A1:L1"/>
    <mergeCell ref="A2:G2"/>
    <mergeCell ref="H4:L4"/>
    <mergeCell ref="H5:L5"/>
    <mergeCell ref="H6:L6"/>
    <mergeCell ref="A8:A9"/>
    <mergeCell ref="C8:E9"/>
    <mergeCell ref="G8:G9"/>
    <mergeCell ref="H8:H9"/>
    <mergeCell ref="I8:L9"/>
    <mergeCell ref="A55:L55"/>
    <mergeCell ref="A41:F41"/>
    <mergeCell ref="A42:F42"/>
    <mergeCell ref="A43:L43"/>
    <mergeCell ref="A44:L44"/>
    <mergeCell ref="A45:L45"/>
    <mergeCell ref="I16:L19"/>
    <mergeCell ref="I20:L30"/>
    <mergeCell ref="I31:L42"/>
    <mergeCell ref="A46:L46"/>
    <mergeCell ref="A47:L47"/>
  </mergeCells>
  <phoneticPr fontId="3"/>
  <conditionalFormatting sqref="A10">
    <cfRule type="expression" dxfId="418" priority="62">
      <formula>$N$10=0</formula>
    </cfRule>
  </conditionalFormatting>
  <conditionalFormatting sqref="A11">
    <cfRule type="expression" dxfId="417" priority="61">
      <formula>$N$11=0</formula>
    </cfRule>
  </conditionalFormatting>
  <conditionalFormatting sqref="A12">
    <cfRule type="expression" dxfId="416" priority="60">
      <formula>$N$12=0</formula>
    </cfRule>
  </conditionalFormatting>
  <conditionalFormatting sqref="A13">
    <cfRule type="expression" dxfId="415" priority="59">
      <formula>$N$13=0</formula>
    </cfRule>
  </conditionalFormatting>
  <conditionalFormatting sqref="A14">
    <cfRule type="expression" dxfId="414" priority="58">
      <formula>$N$14=0</formula>
    </cfRule>
  </conditionalFormatting>
  <conditionalFormatting sqref="A15">
    <cfRule type="expression" dxfId="413" priority="57">
      <formula>$N$15=0</formula>
    </cfRule>
  </conditionalFormatting>
  <conditionalFormatting sqref="A16">
    <cfRule type="expression" dxfId="412" priority="56">
      <formula>$N$16=0</formula>
    </cfRule>
  </conditionalFormatting>
  <conditionalFormatting sqref="A17">
    <cfRule type="expression" dxfId="411" priority="55">
      <formula>$N$17=0</formula>
    </cfRule>
  </conditionalFormatting>
  <conditionalFormatting sqref="A18">
    <cfRule type="expression" dxfId="410" priority="54">
      <formula>$N$18=0</formula>
    </cfRule>
  </conditionalFormatting>
  <conditionalFormatting sqref="A19">
    <cfRule type="expression" dxfId="409" priority="53">
      <formula>$N$19=0</formula>
    </cfRule>
  </conditionalFormatting>
  <conditionalFormatting sqref="A20">
    <cfRule type="expression" dxfId="408" priority="52">
      <formula>$N$20=0</formula>
    </cfRule>
  </conditionalFormatting>
  <conditionalFormatting sqref="A21">
    <cfRule type="expression" dxfId="407" priority="51">
      <formula>$N$21=0</formula>
    </cfRule>
  </conditionalFormatting>
  <conditionalFormatting sqref="A22">
    <cfRule type="expression" dxfId="406" priority="50">
      <formula>$N$22=0</formula>
    </cfRule>
  </conditionalFormatting>
  <conditionalFormatting sqref="A23">
    <cfRule type="expression" dxfId="405" priority="49">
      <formula>$N$23=0</formula>
    </cfRule>
  </conditionalFormatting>
  <conditionalFormatting sqref="A24">
    <cfRule type="expression" dxfId="404" priority="48">
      <formula>$N$24=0</formula>
    </cfRule>
  </conditionalFormatting>
  <conditionalFormatting sqref="A25">
    <cfRule type="expression" dxfId="403" priority="47">
      <formula>$N$25=0</formula>
    </cfRule>
  </conditionalFormatting>
  <conditionalFormatting sqref="A26">
    <cfRule type="expression" dxfId="402" priority="46">
      <formula>$N$26=0</formula>
    </cfRule>
  </conditionalFormatting>
  <conditionalFormatting sqref="A27">
    <cfRule type="expression" dxfId="401" priority="45">
      <formula>$N$27=0</formula>
    </cfRule>
  </conditionalFormatting>
  <conditionalFormatting sqref="A28">
    <cfRule type="expression" dxfId="400" priority="44">
      <formula>$N$28=0</formula>
    </cfRule>
  </conditionalFormatting>
  <conditionalFormatting sqref="A29">
    <cfRule type="expression" dxfId="399" priority="43">
      <formula>$N$29=0</formula>
    </cfRule>
  </conditionalFormatting>
  <conditionalFormatting sqref="A30">
    <cfRule type="expression" dxfId="398" priority="42">
      <formula>$N$30=0</formula>
    </cfRule>
  </conditionalFormatting>
  <conditionalFormatting sqref="A31">
    <cfRule type="expression" dxfId="397" priority="41">
      <formula>$N$31=0</formula>
    </cfRule>
  </conditionalFormatting>
  <conditionalFormatting sqref="A32">
    <cfRule type="expression" dxfId="396" priority="40">
      <formula>$N$32=0</formula>
    </cfRule>
  </conditionalFormatting>
  <conditionalFormatting sqref="A33">
    <cfRule type="expression" dxfId="395" priority="39">
      <formula>$N$33=0</formula>
    </cfRule>
  </conditionalFormatting>
  <conditionalFormatting sqref="A34">
    <cfRule type="expression" dxfId="394" priority="38">
      <formula>$N$34=0</formula>
    </cfRule>
  </conditionalFormatting>
  <conditionalFormatting sqref="A35">
    <cfRule type="expression" dxfId="393" priority="37">
      <formula>$N$35=0</formula>
    </cfRule>
  </conditionalFormatting>
  <conditionalFormatting sqref="A36">
    <cfRule type="expression" dxfId="392" priority="36">
      <formula>$N$36=0</formula>
    </cfRule>
  </conditionalFormatting>
  <conditionalFormatting sqref="A37">
    <cfRule type="expression" dxfId="391" priority="35">
      <formula>$N$37=0</formula>
    </cfRule>
  </conditionalFormatting>
  <conditionalFormatting sqref="B10:B39">
    <cfRule type="expression" dxfId="390" priority="34">
      <formula>$N10=0</formula>
    </cfRule>
  </conditionalFormatting>
  <conditionalFormatting sqref="A38">
    <cfRule type="expression" dxfId="389" priority="5">
      <formula>$N$38=0</formula>
    </cfRule>
  </conditionalFormatting>
  <conditionalFormatting sqref="A40">
    <cfRule type="expression" dxfId="388" priority="3">
      <formula>$N$40=0</formula>
    </cfRule>
  </conditionalFormatting>
  <conditionalFormatting sqref="B40">
    <cfRule type="expression" dxfId="387" priority="2">
      <formula>$N$40=0</formula>
    </cfRule>
  </conditionalFormatting>
  <conditionalFormatting sqref="A39">
    <cfRule type="expression" dxfId="386" priority="1">
      <formula>$N$39=0</formula>
    </cfRule>
  </conditionalFormatting>
  <dataValidations count="1">
    <dataValidation type="list" allowBlank="1" showInputMessage="1" sqref="H10:H40" xr:uid="{56011F8F-AD47-4B8A-9CD7-16CE1688F3FD}">
      <formula1>$AB$10:$AB$18</formula1>
    </dataValidation>
  </dataValidations>
  <pageMargins left="0.70866141732283472" right="0.51181102362204722" top="0.74803149606299213" bottom="0.55118110236220474" header="0.31496062992125984" footer="0.31496062992125984"/>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3" r:id="rId4" name="Check Box 15">
              <controlPr defaultSize="0" autoFill="0" autoLine="0" autoPict="0">
                <anchor moveWithCells="1">
                  <from>
                    <xdr:col>8</xdr:col>
                    <xdr:colOff>0</xdr:colOff>
                    <xdr:row>15</xdr:row>
                    <xdr:rowOff>0</xdr:rowOff>
                  </from>
                  <to>
                    <xdr:col>9</xdr:col>
                    <xdr:colOff>266700</xdr:colOff>
                    <xdr:row>16</xdr:row>
                    <xdr:rowOff>19050</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8</xdr:col>
                    <xdr:colOff>0</xdr:colOff>
                    <xdr:row>16</xdr:row>
                    <xdr:rowOff>104775</xdr:rowOff>
                  </from>
                  <to>
                    <xdr:col>9</xdr:col>
                    <xdr:colOff>266700</xdr:colOff>
                    <xdr:row>17</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317AB-D8B9-4F4A-AD8F-7EDEB8410BE9}">
  <sheetPr>
    <pageSetUpPr fitToPage="1"/>
  </sheetPr>
  <dimension ref="A1:BA71"/>
  <sheetViews>
    <sheetView zoomScaleNormal="100" workbookViewId="0">
      <selection activeCell="H5" sqref="H5:L5"/>
    </sheetView>
  </sheetViews>
  <sheetFormatPr defaultRowHeight="13.5" x14ac:dyDescent="0.15"/>
  <cols>
    <col min="1" max="1" width="11.875" style="99" customWidth="1"/>
    <col min="2" max="2" width="4.5" style="99" customWidth="1"/>
    <col min="3" max="3" width="10.125" style="99" customWidth="1"/>
    <col min="4" max="4" width="3.875" style="99" customWidth="1"/>
    <col min="5" max="5" width="10.125" style="99" customWidth="1"/>
    <col min="6" max="6" width="8.625" style="70" customWidth="1"/>
    <col min="7" max="7" width="14.625" style="99" customWidth="1"/>
    <col min="8" max="8" width="13.625" style="70" customWidth="1"/>
    <col min="9" max="9" width="4.625" style="70" customWidth="1"/>
    <col min="10" max="11" width="4" style="70" customWidth="1"/>
    <col min="12" max="12" width="4.625" style="70" customWidth="1"/>
    <col min="13" max="13" width="4.625" style="41" hidden="1" customWidth="1"/>
    <col min="14" max="14" width="4.625" style="1" hidden="1" customWidth="1"/>
    <col min="15" max="18" width="4.625" style="2" hidden="1" customWidth="1"/>
    <col min="19" max="21" width="4.625" style="1" hidden="1" customWidth="1"/>
    <col min="22" max="24" width="4.625" style="63" hidden="1" customWidth="1"/>
    <col min="25" max="25" width="4.625" style="3" hidden="1" customWidth="1"/>
    <col min="26" max="27" width="4.625" style="1" hidden="1" customWidth="1"/>
    <col min="28" max="28" width="4.625" style="4" hidden="1" customWidth="1"/>
    <col min="29" max="29" width="4.625" hidden="1" customWidth="1"/>
    <col min="30" max="30" width="4.625" style="4" hidden="1" customWidth="1"/>
    <col min="31" max="32" width="4.625" style="104" hidden="1" customWidth="1"/>
    <col min="33" max="38" width="4.625" style="70" hidden="1" customWidth="1"/>
    <col min="39" max="53" width="9" style="104"/>
  </cols>
  <sheetData>
    <row r="1" spans="1:35" ht="19.5" customHeight="1" x14ac:dyDescent="0.15">
      <c r="A1" s="146" t="s">
        <v>41</v>
      </c>
      <c r="B1" s="146"/>
      <c r="C1" s="146"/>
      <c r="D1" s="146"/>
      <c r="E1" s="146"/>
      <c r="F1" s="146"/>
      <c r="G1" s="146"/>
      <c r="H1" s="146"/>
      <c r="I1" s="146"/>
      <c r="J1" s="147"/>
      <c r="K1" s="147"/>
      <c r="L1" s="147"/>
      <c r="M1" s="40"/>
    </row>
    <row r="2" spans="1:35" ht="17.25" customHeight="1" x14ac:dyDescent="0.15">
      <c r="A2" s="148"/>
      <c r="B2" s="148"/>
      <c r="C2" s="148"/>
      <c r="D2" s="148"/>
      <c r="E2" s="148"/>
      <c r="F2" s="148"/>
      <c r="G2" s="148"/>
      <c r="I2" s="46">
        <v>2026</v>
      </c>
      <c r="J2" s="6" t="s">
        <v>0</v>
      </c>
      <c r="K2" s="47">
        <v>5</v>
      </c>
      <c r="L2" s="8" t="s">
        <v>53</v>
      </c>
    </row>
    <row r="3" spans="1:35" ht="9.75" customHeight="1" x14ac:dyDescent="0.15">
      <c r="A3" s="100"/>
      <c r="B3" s="100"/>
      <c r="C3" s="100"/>
      <c r="D3" s="100"/>
      <c r="E3" s="100"/>
      <c r="F3" s="100"/>
      <c r="G3" s="100"/>
    </row>
    <row r="4" spans="1:35" ht="17.25" customHeight="1" x14ac:dyDescent="0.15">
      <c r="A4" s="71"/>
      <c r="B4" s="71"/>
      <c r="C4" s="71"/>
      <c r="D4" s="72"/>
      <c r="E4" s="72"/>
      <c r="F4" s="73"/>
      <c r="G4" s="74" t="s">
        <v>1</v>
      </c>
      <c r="H4" s="166">
        <f>初期設定!B2</f>
        <v>0</v>
      </c>
      <c r="I4" s="167"/>
      <c r="J4" s="167"/>
      <c r="K4" s="167"/>
      <c r="L4" s="167"/>
    </row>
    <row r="5" spans="1:35" ht="17.25" customHeight="1" x14ac:dyDescent="0.15">
      <c r="A5" s="71"/>
      <c r="B5" s="71"/>
      <c r="C5" s="71"/>
      <c r="D5" s="72"/>
      <c r="E5" s="72"/>
      <c r="F5" s="73"/>
      <c r="G5" s="74" t="s">
        <v>2</v>
      </c>
      <c r="H5" s="166">
        <f>初期設定!B3</f>
        <v>0</v>
      </c>
      <c r="I5" s="168"/>
      <c r="J5" s="168"/>
      <c r="K5" s="168"/>
      <c r="L5" s="168"/>
    </row>
    <row r="6" spans="1:35" ht="17.25" customHeight="1" x14ac:dyDescent="0.15">
      <c r="A6" s="72"/>
      <c r="B6" s="72"/>
      <c r="C6" s="75"/>
      <c r="D6" s="75"/>
      <c r="E6" s="75"/>
      <c r="F6" s="76"/>
      <c r="G6" s="74" t="s">
        <v>3</v>
      </c>
      <c r="H6" s="166">
        <f>初期設定!B4</f>
        <v>0</v>
      </c>
      <c r="I6" s="168"/>
      <c r="J6" s="168"/>
      <c r="K6" s="168"/>
      <c r="L6" s="168"/>
    </row>
    <row r="7" spans="1:35" ht="9.9499999999999993" customHeight="1" x14ac:dyDescent="0.15">
      <c r="A7" s="72"/>
      <c r="B7" s="72"/>
      <c r="C7" s="77"/>
      <c r="D7" s="78"/>
      <c r="E7" s="77"/>
      <c r="F7" s="77"/>
      <c r="G7" s="72"/>
      <c r="H7" s="79"/>
    </row>
    <row r="8" spans="1:35" ht="17.25" customHeight="1" x14ac:dyDescent="0.15">
      <c r="A8" s="152" t="s">
        <v>4</v>
      </c>
      <c r="B8" s="80" t="s">
        <v>5</v>
      </c>
      <c r="C8" s="153" t="s">
        <v>6</v>
      </c>
      <c r="D8" s="154"/>
      <c r="E8" s="155"/>
      <c r="F8" s="101" t="s">
        <v>7</v>
      </c>
      <c r="G8" s="159" t="s">
        <v>8</v>
      </c>
      <c r="H8" s="161" t="s">
        <v>9</v>
      </c>
      <c r="I8" s="163" t="s">
        <v>10</v>
      </c>
      <c r="J8" s="164"/>
      <c r="K8" s="164"/>
      <c r="L8" s="164"/>
      <c r="M8" s="42"/>
      <c r="N8" s="21"/>
      <c r="O8" s="22"/>
      <c r="P8" s="22"/>
      <c r="Q8" s="22"/>
      <c r="R8" s="22"/>
      <c r="S8" s="21"/>
      <c r="T8" s="21"/>
      <c r="U8" s="21"/>
      <c r="V8" s="21"/>
      <c r="W8" s="21"/>
      <c r="X8" s="21"/>
      <c r="Y8" s="23"/>
      <c r="Z8" s="21"/>
      <c r="AA8" s="21"/>
      <c r="AB8" s="24"/>
      <c r="AC8" s="25"/>
      <c r="AD8" s="24"/>
      <c r="AE8" s="105"/>
      <c r="AF8" s="105"/>
      <c r="AG8" s="88"/>
      <c r="AH8" s="88"/>
      <c r="AI8" s="88"/>
    </row>
    <row r="9" spans="1:35" ht="17.25" customHeight="1" x14ac:dyDescent="0.15">
      <c r="A9" s="152"/>
      <c r="B9" s="81" t="s">
        <v>11</v>
      </c>
      <c r="C9" s="156"/>
      <c r="D9" s="157"/>
      <c r="E9" s="158"/>
      <c r="F9" s="102" t="s">
        <v>12</v>
      </c>
      <c r="G9" s="160"/>
      <c r="H9" s="162"/>
      <c r="I9" s="165"/>
      <c r="J9" s="164"/>
      <c r="K9" s="164"/>
      <c r="L9" s="164"/>
      <c r="M9" s="42" t="s">
        <v>13</v>
      </c>
      <c r="N9" s="21" t="s">
        <v>14</v>
      </c>
      <c r="O9" s="22" t="s">
        <v>15</v>
      </c>
      <c r="P9" s="22" t="s">
        <v>16</v>
      </c>
      <c r="Q9" s="22" t="s">
        <v>17</v>
      </c>
      <c r="R9" s="22" t="s">
        <v>18</v>
      </c>
      <c r="S9" s="21" t="s">
        <v>19</v>
      </c>
      <c r="T9" s="21" t="s">
        <v>20</v>
      </c>
      <c r="U9" s="21" t="s">
        <v>21</v>
      </c>
      <c r="V9" s="21" t="s">
        <v>62</v>
      </c>
      <c r="W9" s="21" t="s">
        <v>63</v>
      </c>
      <c r="X9" s="21" t="s">
        <v>64</v>
      </c>
      <c r="Y9" s="23" t="s">
        <v>56</v>
      </c>
      <c r="Z9" s="21" t="s">
        <v>23</v>
      </c>
      <c r="AA9" s="21" t="s">
        <v>22</v>
      </c>
      <c r="AB9" s="24"/>
      <c r="AC9" s="25"/>
      <c r="AD9" s="50" t="s">
        <v>57</v>
      </c>
      <c r="AE9" s="105"/>
      <c r="AF9" s="105"/>
      <c r="AG9" s="88"/>
      <c r="AH9" s="88"/>
      <c r="AI9" s="88"/>
    </row>
    <row r="10" spans="1:35" ht="17.25" customHeight="1" x14ac:dyDescent="0.15">
      <c r="A10" s="28">
        <f>DATE(I$2,K$2,1)</f>
        <v>46143</v>
      </c>
      <c r="B10" s="109" t="str">
        <f>IF(VLOOKUP(A10,休業日一覧!$1:$1048576,3,FALSE)&gt;="休","休",TEXT(A10,"aaa"))</f>
        <v>金</v>
      </c>
      <c r="C10" s="83"/>
      <c r="D10" s="29" t="s">
        <v>24</v>
      </c>
      <c r="E10" s="83"/>
      <c r="F10" s="83"/>
      <c r="G10" s="84" t="str">
        <f>IF(E10="","",E10-C10-F10)</f>
        <v/>
      </c>
      <c r="H10" s="85"/>
      <c r="I10" s="143" t="s">
        <v>84</v>
      </c>
      <c r="J10" s="144"/>
      <c r="K10" s="144"/>
      <c r="L10" s="145"/>
      <c r="M10" s="45">
        <f>COUNTA(B10:B40)</f>
        <v>31</v>
      </c>
      <c r="N10" s="21">
        <f>IF((OR(B10="土",B10="日",B10="祝",B10="休",B10="")),0,1)</f>
        <v>1</v>
      </c>
      <c r="O10" s="22">
        <f>IF(COUNTIF(H10,"*休日*"),1,0)</f>
        <v>0</v>
      </c>
      <c r="P10" s="22">
        <f t="shared" ref="P10:P40" si="0">IF(COUNTIFS(H10,"*移*",B10,"土"),1,0)</f>
        <v>0</v>
      </c>
      <c r="Q10" s="22">
        <f t="shared" ref="Q10:Q40" si="1">IF(COUNTIFS(H10,"*移*",B10,"日"),1,0)</f>
        <v>0</v>
      </c>
      <c r="R10" s="22">
        <f>IF(COUNTIFS(H10,"*移*",B10,"休"),1,0)</f>
        <v>0</v>
      </c>
      <c r="S10" s="21">
        <f>IF(COUNTIFS(H10,"*出*",B10,"土")+COUNTIFS(H10,"*研*",B10,"土"),1,0)</f>
        <v>0</v>
      </c>
      <c r="T10" s="21">
        <f>IF(COUNTIFS(H10,"*出*",B10,"日")+COUNTIFS(H10,"*研*",B10,"日"),1,0)</f>
        <v>0</v>
      </c>
      <c r="U10" s="21">
        <f>IF(COUNTIFS(H10,"*出*",B10,"休")+COUNTIFS(H10,"*研*",B10,"休"),1,0)</f>
        <v>0</v>
      </c>
      <c r="V10" s="21">
        <f>IF(COUNTIFS(H10,"*勤*",B10,"土"),1,0)</f>
        <v>0</v>
      </c>
      <c r="W10" s="21">
        <f>IF(COUNTIFS(H10,"*勤*",B10,"日"),1,0)</f>
        <v>0</v>
      </c>
      <c r="X10" s="21">
        <f>IF(COUNTIFS(H10,"*勤*",B10,"休"),1,0)</f>
        <v>0</v>
      </c>
      <c r="Y10" s="23">
        <f>IF(COUNTIF(H10,"*休*")+COUNTIF(H10,"*免*")+COUNTIF(H10,"*移*"),1,0)</f>
        <v>0</v>
      </c>
      <c r="Z10" s="21">
        <f>IF(COUNTIF(AA10,0)+COUNTIF(Y10,1),1,0)</f>
        <v>0</v>
      </c>
      <c r="AA10" s="21">
        <f>IF(COUNTIFS(N10,1,O10,0)+COUNTIF(S10,1)+COUNTIF(T10,1)+COUNTIF(U10,1)+COUNTIF(V10,1)+COUNTIF(W10,1)+COUNTIF(X10,1),1,0)</f>
        <v>1</v>
      </c>
      <c r="AB10" s="24" t="s">
        <v>25</v>
      </c>
      <c r="AC10" s="25"/>
      <c r="AD10" s="51">
        <v>0.32291666666666669</v>
      </c>
      <c r="AE10" s="99">
        <v>4</v>
      </c>
      <c r="AF10" s="99">
        <v>21</v>
      </c>
      <c r="AG10" s="99"/>
      <c r="AH10" s="88"/>
      <c r="AI10" s="88"/>
    </row>
    <row r="11" spans="1:35" ht="17.25" customHeight="1" x14ac:dyDescent="0.15">
      <c r="A11" s="28">
        <f>A10+1</f>
        <v>46144</v>
      </c>
      <c r="B11" s="109" t="str">
        <f>IF(VLOOKUP(A11,休業日一覧!$1:$1048576,3,FALSE)&gt;="休","休",TEXT(A11,"aaa"))</f>
        <v>土</v>
      </c>
      <c r="C11" s="83"/>
      <c r="D11" s="29" t="s">
        <v>24</v>
      </c>
      <c r="E11" s="83"/>
      <c r="F11" s="83"/>
      <c r="G11" s="84" t="str">
        <f t="shared" ref="G11:G40" si="2">IF(E11="","",E11-C11-F11)</f>
        <v/>
      </c>
      <c r="H11" s="85"/>
      <c r="I11" s="120"/>
      <c r="J11" s="121"/>
      <c r="K11" s="121"/>
      <c r="L11" s="122"/>
      <c r="M11" s="45">
        <f>VLOOKUP($K$2,AE9:AF21,2,FALSE)</f>
        <v>18</v>
      </c>
      <c r="N11" s="21">
        <f t="shared" ref="N11:N39" si="3">IF((OR(B11="土",B11="日",B11="祝",B11="休",B11="")),0,1)</f>
        <v>0</v>
      </c>
      <c r="O11" s="22">
        <f t="shared" ref="O11:O40" si="4">IF(COUNTIF(H11,"*休日*"),1,0)</f>
        <v>0</v>
      </c>
      <c r="P11" s="22">
        <f t="shared" si="0"/>
        <v>0</v>
      </c>
      <c r="Q11" s="22">
        <f t="shared" si="1"/>
        <v>0</v>
      </c>
      <c r="R11" s="22">
        <f t="shared" ref="R11:R40" si="5">IF(COUNTIFS(H11,"*移*",B11,"休"),1,0)</f>
        <v>0</v>
      </c>
      <c r="S11" s="21">
        <f t="shared" ref="S11:S40" si="6">IF(COUNTIFS(H11,"*出*",B11,"土")+COUNTIFS(H11,"*研*",B11,"土"),1,0)</f>
        <v>0</v>
      </c>
      <c r="T11" s="21">
        <f t="shared" ref="T11:T40" si="7">IF(COUNTIFS(H11,"*出*",B11,"日")+COUNTIFS(H11,"*研*",B11,"日"),1,0)</f>
        <v>0</v>
      </c>
      <c r="U11" s="21">
        <f t="shared" ref="U11:U40" si="8">IF(COUNTIFS(H11,"*出*",B11,"休")+COUNTIFS(H11,"*研*",B11,"休"),1,0)</f>
        <v>0</v>
      </c>
      <c r="V11" s="21">
        <f t="shared" ref="V11:V40" si="9">IF(COUNTIFS(H11,"*勤*",B11,"土"),1,0)</f>
        <v>0</v>
      </c>
      <c r="W11" s="21">
        <f t="shared" ref="W11:W40" si="10">IF(COUNTIFS(H11,"*勤*",B11,"日"),1,0)</f>
        <v>0</v>
      </c>
      <c r="X11" s="21">
        <f t="shared" ref="X11:X40" si="11">IF(COUNTIFS(H11,"*勤*",B11,"休"),1,0)</f>
        <v>0</v>
      </c>
      <c r="Y11" s="23">
        <f t="shared" ref="Y11:Y40" si="12">IF(COUNTIF(H11,"*休*")+COUNTIF(H11,"*免*")+COUNTIF(H11,"*移*"),1,0)</f>
        <v>0</v>
      </c>
      <c r="Z11" s="21">
        <f t="shared" ref="Z11:Z40" si="13">IF(COUNTIF(AA11,0)+COUNTIF(Y11,1),1,0)</f>
        <v>1</v>
      </c>
      <c r="AA11" s="21">
        <f t="shared" ref="AA11:AA39" si="14">IF(COUNTIFS(N11,1,O11,0)+COUNTIF(S11,1)+COUNTIF(T11,1)+COUNTIF(U11,1)+COUNTIF(V11,1)+COUNTIF(W11,1)+COUNTIF(X11,1),1,0)</f>
        <v>0</v>
      </c>
      <c r="AB11" s="24" t="s">
        <v>26</v>
      </c>
      <c r="AC11" s="25"/>
      <c r="AD11" s="24"/>
      <c r="AE11" s="99">
        <v>5</v>
      </c>
      <c r="AF11" s="99">
        <v>18</v>
      </c>
      <c r="AG11" s="99"/>
      <c r="AH11" s="88"/>
      <c r="AI11" s="88"/>
    </row>
    <row r="12" spans="1:35" ht="17.25" customHeight="1" x14ac:dyDescent="0.15">
      <c r="A12" s="28">
        <f t="shared" ref="A12:A39" si="15">A11+1</f>
        <v>46145</v>
      </c>
      <c r="B12" s="109" t="str">
        <f>IF(VLOOKUP(A12,休業日一覧!$1:$1048576,3,FALSE)&gt;="休","休",TEXT(A12,"aaa"))</f>
        <v>日</v>
      </c>
      <c r="C12" s="83"/>
      <c r="D12" s="29" t="s">
        <v>24</v>
      </c>
      <c r="E12" s="83"/>
      <c r="F12" s="83"/>
      <c r="G12" s="84" t="str">
        <f t="shared" si="2"/>
        <v/>
      </c>
      <c r="H12" s="85"/>
      <c r="I12" s="120"/>
      <c r="J12" s="121"/>
      <c r="K12" s="121"/>
      <c r="L12" s="122"/>
      <c r="M12" s="43"/>
      <c r="N12" s="21">
        <f t="shared" si="3"/>
        <v>0</v>
      </c>
      <c r="O12" s="22">
        <f t="shared" si="4"/>
        <v>0</v>
      </c>
      <c r="P12" s="22">
        <f t="shared" si="0"/>
        <v>0</v>
      </c>
      <c r="Q12" s="22">
        <f t="shared" si="1"/>
        <v>0</v>
      </c>
      <c r="R12" s="22">
        <f t="shared" si="5"/>
        <v>0</v>
      </c>
      <c r="S12" s="21">
        <f t="shared" si="6"/>
        <v>0</v>
      </c>
      <c r="T12" s="21">
        <f t="shared" si="7"/>
        <v>0</v>
      </c>
      <c r="U12" s="21">
        <f t="shared" si="8"/>
        <v>0</v>
      </c>
      <c r="V12" s="21">
        <f t="shared" si="9"/>
        <v>0</v>
      </c>
      <c r="W12" s="21">
        <f t="shared" si="10"/>
        <v>0</v>
      </c>
      <c r="X12" s="21">
        <f t="shared" si="11"/>
        <v>0</v>
      </c>
      <c r="Y12" s="23">
        <f t="shared" si="12"/>
        <v>0</v>
      </c>
      <c r="Z12" s="21">
        <f t="shared" si="13"/>
        <v>1</v>
      </c>
      <c r="AA12" s="21">
        <f t="shared" si="14"/>
        <v>0</v>
      </c>
      <c r="AB12" s="24" t="s">
        <v>27</v>
      </c>
      <c r="AC12" s="25"/>
      <c r="AD12" s="24"/>
      <c r="AE12" s="99">
        <v>6</v>
      </c>
      <c r="AF12" s="99">
        <v>22</v>
      </c>
      <c r="AG12" s="99"/>
      <c r="AH12" s="88"/>
      <c r="AI12" s="88"/>
    </row>
    <row r="13" spans="1:35" ht="17.25" customHeight="1" x14ac:dyDescent="0.15">
      <c r="A13" s="28">
        <f t="shared" si="15"/>
        <v>46146</v>
      </c>
      <c r="B13" s="109" t="str">
        <f>IF(VLOOKUP(A13,休業日一覧!$1:$1048576,3,FALSE)&gt;="休","休",TEXT(A13,"aaa"))</f>
        <v>休</v>
      </c>
      <c r="C13" s="83"/>
      <c r="D13" s="29" t="s">
        <v>24</v>
      </c>
      <c r="E13" s="83"/>
      <c r="F13" s="83"/>
      <c r="G13" s="84" t="str">
        <f t="shared" si="2"/>
        <v/>
      </c>
      <c r="H13" s="85"/>
      <c r="I13" s="120"/>
      <c r="J13" s="121"/>
      <c r="K13" s="121"/>
      <c r="L13" s="122"/>
      <c r="M13" s="43"/>
      <c r="N13" s="21">
        <f t="shared" si="3"/>
        <v>0</v>
      </c>
      <c r="O13" s="22">
        <f t="shared" si="4"/>
        <v>0</v>
      </c>
      <c r="P13" s="22">
        <f t="shared" si="0"/>
        <v>0</v>
      </c>
      <c r="Q13" s="22">
        <f t="shared" si="1"/>
        <v>0</v>
      </c>
      <c r="R13" s="22">
        <f t="shared" si="5"/>
        <v>0</v>
      </c>
      <c r="S13" s="21">
        <f t="shared" si="6"/>
        <v>0</v>
      </c>
      <c r="T13" s="21">
        <f t="shared" si="7"/>
        <v>0</v>
      </c>
      <c r="U13" s="21">
        <f t="shared" si="8"/>
        <v>0</v>
      </c>
      <c r="V13" s="21">
        <f t="shared" si="9"/>
        <v>0</v>
      </c>
      <c r="W13" s="21">
        <f t="shared" si="10"/>
        <v>0</v>
      </c>
      <c r="X13" s="21">
        <f t="shared" si="11"/>
        <v>0</v>
      </c>
      <c r="Y13" s="23">
        <f t="shared" si="12"/>
        <v>0</v>
      </c>
      <c r="Z13" s="21">
        <f t="shared" si="13"/>
        <v>1</v>
      </c>
      <c r="AA13" s="21">
        <f t="shared" si="14"/>
        <v>0</v>
      </c>
      <c r="AB13" s="24" t="s">
        <v>28</v>
      </c>
      <c r="AC13" s="25"/>
      <c r="AD13" s="24"/>
      <c r="AE13" s="99">
        <v>7</v>
      </c>
      <c r="AF13" s="99">
        <v>21</v>
      </c>
      <c r="AG13" s="99"/>
      <c r="AH13" s="88"/>
      <c r="AI13" s="88"/>
    </row>
    <row r="14" spans="1:35" ht="17.25" customHeight="1" x14ac:dyDescent="0.15">
      <c r="A14" s="28">
        <f t="shared" si="15"/>
        <v>46147</v>
      </c>
      <c r="B14" s="109" t="str">
        <f>IF(VLOOKUP(A14,休業日一覧!$1:$1048576,3,FALSE)&gt;="休","休",TEXT(A14,"aaa"))</f>
        <v>休</v>
      </c>
      <c r="C14" s="83"/>
      <c r="D14" s="29" t="s">
        <v>24</v>
      </c>
      <c r="E14" s="83"/>
      <c r="F14" s="83"/>
      <c r="G14" s="84" t="str">
        <f t="shared" si="2"/>
        <v/>
      </c>
      <c r="H14" s="85"/>
      <c r="I14" s="120"/>
      <c r="J14" s="121"/>
      <c r="K14" s="121"/>
      <c r="L14" s="122"/>
      <c r="M14" s="43"/>
      <c r="N14" s="21">
        <f t="shared" si="3"/>
        <v>0</v>
      </c>
      <c r="O14" s="22">
        <f t="shared" si="4"/>
        <v>0</v>
      </c>
      <c r="P14" s="22">
        <f t="shared" si="0"/>
        <v>0</v>
      </c>
      <c r="Q14" s="22">
        <f t="shared" si="1"/>
        <v>0</v>
      </c>
      <c r="R14" s="22">
        <f t="shared" si="5"/>
        <v>0</v>
      </c>
      <c r="S14" s="21">
        <f t="shared" si="6"/>
        <v>0</v>
      </c>
      <c r="T14" s="21">
        <f t="shared" si="7"/>
        <v>0</v>
      </c>
      <c r="U14" s="21">
        <f t="shared" si="8"/>
        <v>0</v>
      </c>
      <c r="V14" s="21">
        <f t="shared" si="9"/>
        <v>0</v>
      </c>
      <c r="W14" s="21">
        <f t="shared" si="10"/>
        <v>0</v>
      </c>
      <c r="X14" s="21">
        <f t="shared" si="11"/>
        <v>0</v>
      </c>
      <c r="Y14" s="23">
        <f t="shared" si="12"/>
        <v>0</v>
      </c>
      <c r="Z14" s="21">
        <f t="shared" si="13"/>
        <v>1</v>
      </c>
      <c r="AA14" s="21">
        <f t="shared" si="14"/>
        <v>0</v>
      </c>
      <c r="AB14" s="24" t="s">
        <v>22</v>
      </c>
      <c r="AC14" s="25"/>
      <c r="AD14" s="24"/>
      <c r="AE14" s="99">
        <v>8</v>
      </c>
      <c r="AF14" s="99">
        <v>20</v>
      </c>
      <c r="AG14" s="99"/>
      <c r="AH14" s="88"/>
      <c r="AI14" s="88"/>
    </row>
    <row r="15" spans="1:35" ht="17.25" customHeight="1" x14ac:dyDescent="0.15">
      <c r="A15" s="28">
        <f t="shared" si="15"/>
        <v>46148</v>
      </c>
      <c r="B15" s="109" t="str">
        <f>IF(VLOOKUP(A15,休業日一覧!$1:$1048576,3,FALSE)&gt;="休","休",TEXT(A15,"aaa"))</f>
        <v>休</v>
      </c>
      <c r="C15" s="83"/>
      <c r="D15" s="29" t="s">
        <v>24</v>
      </c>
      <c r="E15" s="83"/>
      <c r="F15" s="83"/>
      <c r="G15" s="84" t="str">
        <f t="shared" si="2"/>
        <v/>
      </c>
      <c r="H15" s="85"/>
      <c r="I15" s="120"/>
      <c r="J15" s="121"/>
      <c r="K15" s="121"/>
      <c r="L15" s="122"/>
      <c r="M15" s="43"/>
      <c r="N15" s="21">
        <f t="shared" si="3"/>
        <v>0</v>
      </c>
      <c r="O15" s="22">
        <f>IF(COUNTIF(H15,"*休日*"),1,0)</f>
        <v>0</v>
      </c>
      <c r="P15" s="22">
        <f t="shared" si="0"/>
        <v>0</v>
      </c>
      <c r="Q15" s="22">
        <f t="shared" si="1"/>
        <v>0</v>
      </c>
      <c r="R15" s="22">
        <f t="shared" si="5"/>
        <v>0</v>
      </c>
      <c r="S15" s="21">
        <f t="shared" si="6"/>
        <v>0</v>
      </c>
      <c r="T15" s="21">
        <f t="shared" si="7"/>
        <v>0</v>
      </c>
      <c r="U15" s="21">
        <f t="shared" si="8"/>
        <v>0</v>
      </c>
      <c r="V15" s="21">
        <f t="shared" si="9"/>
        <v>0</v>
      </c>
      <c r="W15" s="21">
        <f t="shared" si="10"/>
        <v>0</v>
      </c>
      <c r="X15" s="21">
        <f t="shared" si="11"/>
        <v>0</v>
      </c>
      <c r="Y15" s="23">
        <f t="shared" si="12"/>
        <v>0</v>
      </c>
      <c r="Z15" s="21">
        <f t="shared" si="13"/>
        <v>1</v>
      </c>
      <c r="AA15" s="21">
        <f t="shared" si="14"/>
        <v>0</v>
      </c>
      <c r="AB15" s="24" t="s">
        <v>15</v>
      </c>
      <c r="AC15" s="25"/>
      <c r="AD15" s="24"/>
      <c r="AE15" s="99">
        <v>9</v>
      </c>
      <c r="AF15" s="99">
        <v>20</v>
      </c>
      <c r="AG15" s="99"/>
      <c r="AH15" s="88"/>
      <c r="AI15" s="88"/>
    </row>
    <row r="16" spans="1:35" ht="17.25" customHeight="1" x14ac:dyDescent="0.15">
      <c r="A16" s="28">
        <f t="shared" si="15"/>
        <v>46149</v>
      </c>
      <c r="B16" s="109" t="str">
        <f>IF(VLOOKUP(A16,休業日一覧!$1:$1048576,3,FALSE)&gt;="休","休",TEXT(A16,"aaa"))</f>
        <v>木</v>
      </c>
      <c r="C16" s="83"/>
      <c r="D16" s="29" t="s">
        <v>24</v>
      </c>
      <c r="E16" s="83"/>
      <c r="F16" s="83"/>
      <c r="G16" s="84" t="str">
        <f t="shared" si="2"/>
        <v/>
      </c>
      <c r="H16" s="85"/>
      <c r="I16" s="120" t="s">
        <v>127</v>
      </c>
      <c r="J16" s="121"/>
      <c r="K16" s="121"/>
      <c r="L16" s="122"/>
      <c r="M16" s="43"/>
      <c r="N16" s="21">
        <f t="shared" si="3"/>
        <v>1</v>
      </c>
      <c r="O16" s="22">
        <f t="shared" si="4"/>
        <v>0</v>
      </c>
      <c r="P16" s="22">
        <f t="shared" si="0"/>
        <v>0</v>
      </c>
      <c r="Q16" s="22">
        <f t="shared" si="1"/>
        <v>0</v>
      </c>
      <c r="R16" s="22">
        <f t="shared" si="5"/>
        <v>0</v>
      </c>
      <c r="S16" s="21">
        <f t="shared" si="6"/>
        <v>0</v>
      </c>
      <c r="T16" s="21">
        <f t="shared" si="7"/>
        <v>0</v>
      </c>
      <c r="U16" s="21">
        <f t="shared" si="8"/>
        <v>0</v>
      </c>
      <c r="V16" s="21">
        <f t="shared" si="9"/>
        <v>0</v>
      </c>
      <c r="W16" s="21">
        <f t="shared" si="10"/>
        <v>0</v>
      </c>
      <c r="X16" s="21">
        <f t="shared" si="11"/>
        <v>0</v>
      </c>
      <c r="Y16" s="23">
        <f t="shared" si="12"/>
        <v>0</v>
      </c>
      <c r="Z16" s="21">
        <f t="shared" si="13"/>
        <v>0</v>
      </c>
      <c r="AA16" s="21">
        <f t="shared" si="14"/>
        <v>1</v>
      </c>
      <c r="AB16" s="24" t="s">
        <v>29</v>
      </c>
      <c r="AC16" s="25"/>
      <c r="AD16" s="24"/>
      <c r="AE16" s="99">
        <v>10</v>
      </c>
      <c r="AF16" s="99">
        <v>22</v>
      </c>
      <c r="AG16" s="99"/>
      <c r="AH16" s="88"/>
      <c r="AI16" s="88"/>
    </row>
    <row r="17" spans="1:35" ht="17.25" customHeight="1" x14ac:dyDescent="0.15">
      <c r="A17" s="28">
        <f t="shared" si="15"/>
        <v>46150</v>
      </c>
      <c r="B17" s="109" t="str">
        <f>IF(VLOOKUP(A17,休業日一覧!$1:$1048576,3,FALSE)&gt;="休","休",TEXT(A17,"aaa"))</f>
        <v>金</v>
      </c>
      <c r="C17" s="83"/>
      <c r="D17" s="29" t="s">
        <v>24</v>
      </c>
      <c r="E17" s="83"/>
      <c r="F17" s="83"/>
      <c r="G17" s="84" t="str">
        <f t="shared" si="2"/>
        <v/>
      </c>
      <c r="H17" s="85"/>
      <c r="I17" s="120"/>
      <c r="J17" s="121"/>
      <c r="K17" s="121"/>
      <c r="L17" s="122"/>
      <c r="M17" s="43"/>
      <c r="N17" s="21">
        <f t="shared" si="3"/>
        <v>1</v>
      </c>
      <c r="O17" s="22">
        <f t="shared" si="4"/>
        <v>0</v>
      </c>
      <c r="P17" s="22">
        <f t="shared" si="0"/>
        <v>0</v>
      </c>
      <c r="Q17" s="22">
        <f t="shared" si="1"/>
        <v>0</v>
      </c>
      <c r="R17" s="22">
        <f t="shared" si="5"/>
        <v>0</v>
      </c>
      <c r="S17" s="21">
        <f t="shared" si="6"/>
        <v>0</v>
      </c>
      <c r="T17" s="21">
        <f t="shared" si="7"/>
        <v>0</v>
      </c>
      <c r="U17" s="21">
        <f t="shared" si="8"/>
        <v>0</v>
      </c>
      <c r="V17" s="21">
        <f t="shared" si="9"/>
        <v>0</v>
      </c>
      <c r="W17" s="21">
        <f t="shared" si="10"/>
        <v>0</v>
      </c>
      <c r="X17" s="21">
        <f t="shared" si="11"/>
        <v>0</v>
      </c>
      <c r="Y17" s="23">
        <f t="shared" si="12"/>
        <v>0</v>
      </c>
      <c r="Z17" s="21">
        <f t="shared" si="13"/>
        <v>0</v>
      </c>
      <c r="AA17" s="21">
        <f t="shared" si="14"/>
        <v>1</v>
      </c>
      <c r="AB17" s="24" t="s">
        <v>82</v>
      </c>
      <c r="AC17" s="25"/>
      <c r="AD17" s="24"/>
      <c r="AE17" s="99">
        <v>11</v>
      </c>
      <c r="AF17" s="99">
        <v>19</v>
      </c>
      <c r="AG17" s="99"/>
      <c r="AH17" s="88"/>
      <c r="AI17" s="88"/>
    </row>
    <row r="18" spans="1:35" ht="17.25" customHeight="1" x14ac:dyDescent="0.15">
      <c r="A18" s="28">
        <f t="shared" si="15"/>
        <v>46151</v>
      </c>
      <c r="B18" s="109" t="str">
        <f>IF(VLOOKUP(A18,休業日一覧!$1:$1048576,3,FALSE)&gt;="休","休",TEXT(A18,"aaa"))</f>
        <v>土</v>
      </c>
      <c r="C18" s="83"/>
      <c r="D18" s="29" t="s">
        <v>24</v>
      </c>
      <c r="E18" s="83"/>
      <c r="F18" s="83"/>
      <c r="G18" s="84" t="str">
        <f t="shared" si="2"/>
        <v/>
      </c>
      <c r="H18" s="85"/>
      <c r="I18" s="120"/>
      <c r="J18" s="121"/>
      <c r="K18" s="121"/>
      <c r="L18" s="122"/>
      <c r="M18" s="43"/>
      <c r="N18" s="21">
        <f t="shared" si="3"/>
        <v>0</v>
      </c>
      <c r="O18" s="22">
        <f t="shared" si="4"/>
        <v>0</v>
      </c>
      <c r="P18" s="22">
        <f t="shared" si="0"/>
        <v>0</v>
      </c>
      <c r="Q18" s="22">
        <f t="shared" si="1"/>
        <v>0</v>
      </c>
      <c r="R18" s="22">
        <f t="shared" si="5"/>
        <v>0</v>
      </c>
      <c r="S18" s="21">
        <f t="shared" si="6"/>
        <v>0</v>
      </c>
      <c r="T18" s="21">
        <f t="shared" si="7"/>
        <v>0</v>
      </c>
      <c r="U18" s="21">
        <f t="shared" si="8"/>
        <v>0</v>
      </c>
      <c r="V18" s="21">
        <f t="shared" si="9"/>
        <v>0</v>
      </c>
      <c r="W18" s="21">
        <f t="shared" si="10"/>
        <v>0</v>
      </c>
      <c r="X18" s="21">
        <f t="shared" si="11"/>
        <v>0</v>
      </c>
      <c r="Y18" s="23">
        <f t="shared" si="12"/>
        <v>0</v>
      </c>
      <c r="Z18" s="21">
        <f t="shared" si="13"/>
        <v>1</v>
      </c>
      <c r="AA18" s="21">
        <f t="shared" si="14"/>
        <v>0</v>
      </c>
      <c r="AB18" s="24"/>
      <c r="AC18" s="25"/>
      <c r="AD18" s="24"/>
      <c r="AE18" s="99">
        <v>12</v>
      </c>
      <c r="AF18" s="99">
        <v>20</v>
      </c>
      <c r="AG18" s="99"/>
      <c r="AH18" s="88"/>
      <c r="AI18" s="88"/>
    </row>
    <row r="19" spans="1:35" ht="17.25" customHeight="1" x14ac:dyDescent="0.15">
      <c r="A19" s="28">
        <f t="shared" si="15"/>
        <v>46152</v>
      </c>
      <c r="B19" s="109" t="str">
        <f>IF(VLOOKUP(A19,休業日一覧!$1:$1048576,3,FALSE)&gt;="休","休",TEXT(A19,"aaa"))</f>
        <v>日</v>
      </c>
      <c r="C19" s="83"/>
      <c r="D19" s="29" t="s">
        <v>24</v>
      </c>
      <c r="E19" s="83"/>
      <c r="F19" s="83"/>
      <c r="G19" s="84" t="str">
        <f t="shared" si="2"/>
        <v/>
      </c>
      <c r="H19" s="85"/>
      <c r="I19" s="120"/>
      <c r="J19" s="121"/>
      <c r="K19" s="121"/>
      <c r="L19" s="122"/>
      <c r="M19" s="43"/>
      <c r="N19" s="21">
        <f t="shared" si="3"/>
        <v>0</v>
      </c>
      <c r="O19" s="22">
        <f t="shared" si="4"/>
        <v>0</v>
      </c>
      <c r="P19" s="22">
        <f t="shared" si="0"/>
        <v>0</v>
      </c>
      <c r="Q19" s="22">
        <f t="shared" si="1"/>
        <v>0</v>
      </c>
      <c r="R19" s="22">
        <f t="shared" si="5"/>
        <v>0</v>
      </c>
      <c r="S19" s="21">
        <f t="shared" si="6"/>
        <v>0</v>
      </c>
      <c r="T19" s="21">
        <f t="shared" si="7"/>
        <v>0</v>
      </c>
      <c r="U19" s="21">
        <f t="shared" si="8"/>
        <v>0</v>
      </c>
      <c r="V19" s="21">
        <f t="shared" si="9"/>
        <v>0</v>
      </c>
      <c r="W19" s="21">
        <f t="shared" si="10"/>
        <v>0</v>
      </c>
      <c r="X19" s="21">
        <f t="shared" si="11"/>
        <v>0</v>
      </c>
      <c r="Y19" s="23">
        <f t="shared" si="12"/>
        <v>0</v>
      </c>
      <c r="Z19" s="21">
        <f t="shared" si="13"/>
        <v>1</v>
      </c>
      <c r="AA19" s="21">
        <f t="shared" si="14"/>
        <v>0</v>
      </c>
      <c r="AB19" s="24"/>
      <c r="AC19" s="25"/>
      <c r="AD19" s="24"/>
      <c r="AE19" s="99">
        <v>1</v>
      </c>
      <c r="AF19" s="99">
        <v>19</v>
      </c>
      <c r="AG19" s="99"/>
      <c r="AH19" s="88"/>
      <c r="AI19" s="88"/>
    </row>
    <row r="20" spans="1:35" ht="17.25" customHeight="1" x14ac:dyDescent="0.15">
      <c r="A20" s="28">
        <f t="shared" si="15"/>
        <v>46153</v>
      </c>
      <c r="B20" s="109" t="str">
        <f>IF(VLOOKUP(A20,休業日一覧!$1:$1048576,3,FALSE)&gt;="休","休",TEXT(A20,"aaa"))</f>
        <v>月</v>
      </c>
      <c r="C20" s="83"/>
      <c r="D20" s="29" t="s">
        <v>24</v>
      </c>
      <c r="E20" s="83"/>
      <c r="F20" s="83"/>
      <c r="G20" s="84" t="str">
        <f t="shared" si="2"/>
        <v/>
      </c>
      <c r="H20" s="85"/>
      <c r="I20" s="123"/>
      <c r="J20" s="124"/>
      <c r="K20" s="124"/>
      <c r="L20" s="125"/>
      <c r="M20" s="43"/>
      <c r="N20" s="21">
        <f t="shared" si="3"/>
        <v>1</v>
      </c>
      <c r="O20" s="22">
        <f t="shared" si="4"/>
        <v>0</v>
      </c>
      <c r="P20" s="22">
        <f t="shared" si="0"/>
        <v>0</v>
      </c>
      <c r="Q20" s="22">
        <f t="shared" si="1"/>
        <v>0</v>
      </c>
      <c r="R20" s="22">
        <f t="shared" si="5"/>
        <v>0</v>
      </c>
      <c r="S20" s="21">
        <f t="shared" si="6"/>
        <v>0</v>
      </c>
      <c r="T20" s="21">
        <f t="shared" si="7"/>
        <v>0</v>
      </c>
      <c r="U20" s="21">
        <f t="shared" si="8"/>
        <v>0</v>
      </c>
      <c r="V20" s="21">
        <f t="shared" si="9"/>
        <v>0</v>
      </c>
      <c r="W20" s="21">
        <f t="shared" si="10"/>
        <v>0</v>
      </c>
      <c r="X20" s="21">
        <f t="shared" si="11"/>
        <v>0</v>
      </c>
      <c r="Y20" s="23">
        <f t="shared" si="12"/>
        <v>0</v>
      </c>
      <c r="Z20" s="21">
        <f t="shared" si="13"/>
        <v>0</v>
      </c>
      <c r="AA20" s="21">
        <f t="shared" si="14"/>
        <v>1</v>
      </c>
      <c r="AB20" s="24"/>
      <c r="AC20" s="25"/>
      <c r="AD20" s="24"/>
      <c r="AE20" s="99">
        <v>2</v>
      </c>
      <c r="AF20" s="99">
        <v>18</v>
      </c>
      <c r="AG20" s="99"/>
      <c r="AH20" s="88"/>
      <c r="AI20" s="88"/>
    </row>
    <row r="21" spans="1:35" ht="17.25" customHeight="1" x14ac:dyDescent="0.15">
      <c r="A21" s="28">
        <f t="shared" si="15"/>
        <v>46154</v>
      </c>
      <c r="B21" s="109" t="str">
        <f>IF(VLOOKUP(A21,休業日一覧!$1:$1048576,3,FALSE)&gt;="休","休",TEXT(A21,"aaa"))</f>
        <v>火</v>
      </c>
      <c r="C21" s="83"/>
      <c r="D21" s="29" t="s">
        <v>24</v>
      </c>
      <c r="E21" s="83"/>
      <c r="F21" s="83"/>
      <c r="G21" s="84" t="str">
        <f t="shared" si="2"/>
        <v/>
      </c>
      <c r="H21" s="85"/>
      <c r="I21" s="126"/>
      <c r="J21" s="127"/>
      <c r="K21" s="127"/>
      <c r="L21" s="128"/>
      <c r="M21" s="43"/>
      <c r="N21" s="21">
        <f t="shared" si="3"/>
        <v>1</v>
      </c>
      <c r="O21" s="22">
        <f t="shared" si="4"/>
        <v>0</v>
      </c>
      <c r="P21" s="22">
        <f t="shared" si="0"/>
        <v>0</v>
      </c>
      <c r="Q21" s="22">
        <f t="shared" si="1"/>
        <v>0</v>
      </c>
      <c r="R21" s="22">
        <f t="shared" si="5"/>
        <v>0</v>
      </c>
      <c r="S21" s="21">
        <f t="shared" si="6"/>
        <v>0</v>
      </c>
      <c r="T21" s="21">
        <f t="shared" si="7"/>
        <v>0</v>
      </c>
      <c r="U21" s="21">
        <f t="shared" si="8"/>
        <v>0</v>
      </c>
      <c r="V21" s="21">
        <f t="shared" si="9"/>
        <v>0</v>
      </c>
      <c r="W21" s="21">
        <f t="shared" si="10"/>
        <v>0</v>
      </c>
      <c r="X21" s="21">
        <f t="shared" si="11"/>
        <v>0</v>
      </c>
      <c r="Y21" s="23">
        <f t="shared" si="12"/>
        <v>0</v>
      </c>
      <c r="Z21" s="21">
        <f t="shared" si="13"/>
        <v>0</v>
      </c>
      <c r="AA21" s="21">
        <f t="shared" si="14"/>
        <v>1</v>
      </c>
      <c r="AB21" s="24"/>
      <c r="AC21" s="25"/>
      <c r="AD21" s="24"/>
      <c r="AE21" s="99">
        <v>3</v>
      </c>
      <c r="AF21" s="99">
        <v>23</v>
      </c>
      <c r="AG21" s="99"/>
      <c r="AH21" s="88"/>
      <c r="AI21" s="88"/>
    </row>
    <row r="22" spans="1:35" ht="17.25" customHeight="1" x14ac:dyDescent="0.15">
      <c r="A22" s="28">
        <f t="shared" si="15"/>
        <v>46155</v>
      </c>
      <c r="B22" s="109" t="str">
        <f>IF(VLOOKUP(A22,休業日一覧!$1:$1048576,3,FALSE)&gt;="休","休",TEXT(A22,"aaa"))</f>
        <v>水</v>
      </c>
      <c r="C22" s="83"/>
      <c r="D22" s="29" t="s">
        <v>24</v>
      </c>
      <c r="E22" s="83"/>
      <c r="F22" s="83"/>
      <c r="G22" s="84" t="str">
        <f t="shared" si="2"/>
        <v/>
      </c>
      <c r="H22" s="85"/>
      <c r="I22" s="126"/>
      <c r="J22" s="127"/>
      <c r="K22" s="127"/>
      <c r="L22" s="128"/>
      <c r="M22" s="43"/>
      <c r="N22" s="21">
        <f t="shared" si="3"/>
        <v>1</v>
      </c>
      <c r="O22" s="22">
        <f t="shared" si="4"/>
        <v>0</v>
      </c>
      <c r="P22" s="22">
        <f t="shared" si="0"/>
        <v>0</v>
      </c>
      <c r="Q22" s="22">
        <f t="shared" si="1"/>
        <v>0</v>
      </c>
      <c r="R22" s="22">
        <f t="shared" si="5"/>
        <v>0</v>
      </c>
      <c r="S22" s="21">
        <f t="shared" si="6"/>
        <v>0</v>
      </c>
      <c r="T22" s="21">
        <f t="shared" si="7"/>
        <v>0</v>
      </c>
      <c r="U22" s="21">
        <f t="shared" si="8"/>
        <v>0</v>
      </c>
      <c r="V22" s="21">
        <f t="shared" si="9"/>
        <v>0</v>
      </c>
      <c r="W22" s="21">
        <f t="shared" si="10"/>
        <v>0</v>
      </c>
      <c r="X22" s="21">
        <f t="shared" si="11"/>
        <v>0</v>
      </c>
      <c r="Y22" s="23">
        <f t="shared" si="12"/>
        <v>0</v>
      </c>
      <c r="Z22" s="21">
        <f t="shared" si="13"/>
        <v>0</v>
      </c>
      <c r="AA22" s="21">
        <f t="shared" si="14"/>
        <v>1</v>
      </c>
      <c r="AB22" s="24"/>
      <c r="AC22" s="25"/>
      <c r="AD22" s="52"/>
      <c r="AE22" s="99"/>
      <c r="AF22" s="99"/>
      <c r="AG22" s="99"/>
      <c r="AH22" s="88"/>
      <c r="AI22" s="88"/>
    </row>
    <row r="23" spans="1:35" ht="17.25" customHeight="1" x14ac:dyDescent="0.15">
      <c r="A23" s="28">
        <f t="shared" si="15"/>
        <v>46156</v>
      </c>
      <c r="B23" s="109" t="str">
        <f>IF(VLOOKUP(A23,休業日一覧!$1:$1048576,3,FALSE)&gt;="休","休",TEXT(A23,"aaa"))</f>
        <v>木</v>
      </c>
      <c r="C23" s="83"/>
      <c r="D23" s="29" t="s">
        <v>24</v>
      </c>
      <c r="E23" s="83"/>
      <c r="F23" s="83"/>
      <c r="G23" s="84" t="str">
        <f t="shared" si="2"/>
        <v/>
      </c>
      <c r="H23" s="85"/>
      <c r="I23" s="126"/>
      <c r="J23" s="127"/>
      <c r="K23" s="127"/>
      <c r="L23" s="128"/>
      <c r="M23" s="43"/>
      <c r="N23" s="21">
        <f t="shared" si="3"/>
        <v>1</v>
      </c>
      <c r="O23" s="22">
        <f t="shared" si="4"/>
        <v>0</v>
      </c>
      <c r="P23" s="22">
        <f t="shared" si="0"/>
        <v>0</v>
      </c>
      <c r="Q23" s="22">
        <f t="shared" si="1"/>
        <v>0</v>
      </c>
      <c r="R23" s="22">
        <f t="shared" si="5"/>
        <v>0</v>
      </c>
      <c r="S23" s="21">
        <f t="shared" si="6"/>
        <v>0</v>
      </c>
      <c r="T23" s="21">
        <f t="shared" si="7"/>
        <v>0</v>
      </c>
      <c r="U23" s="21">
        <f t="shared" si="8"/>
        <v>0</v>
      </c>
      <c r="V23" s="21">
        <f t="shared" si="9"/>
        <v>0</v>
      </c>
      <c r="W23" s="21">
        <f t="shared" si="10"/>
        <v>0</v>
      </c>
      <c r="X23" s="21">
        <f t="shared" si="11"/>
        <v>0</v>
      </c>
      <c r="Y23" s="23">
        <f t="shared" si="12"/>
        <v>0</v>
      </c>
      <c r="Z23" s="21">
        <f t="shared" si="13"/>
        <v>0</v>
      </c>
      <c r="AA23" s="21">
        <f t="shared" si="14"/>
        <v>1</v>
      </c>
      <c r="AB23" s="24"/>
      <c r="AC23" s="25"/>
      <c r="AD23" s="52"/>
      <c r="AE23" s="106"/>
      <c r="AF23" s="105"/>
      <c r="AG23" s="88"/>
      <c r="AH23" s="88"/>
      <c r="AI23" s="88"/>
    </row>
    <row r="24" spans="1:35" ht="17.25" customHeight="1" x14ac:dyDescent="0.15">
      <c r="A24" s="28">
        <f t="shared" si="15"/>
        <v>46157</v>
      </c>
      <c r="B24" s="109" t="str">
        <f>IF(VLOOKUP(A24,休業日一覧!$1:$1048576,3,FALSE)&gt;="休","休",TEXT(A24,"aaa"))</f>
        <v>金</v>
      </c>
      <c r="C24" s="83"/>
      <c r="D24" s="29" t="s">
        <v>24</v>
      </c>
      <c r="E24" s="83"/>
      <c r="F24" s="83"/>
      <c r="G24" s="84" t="str">
        <f t="shared" si="2"/>
        <v/>
      </c>
      <c r="H24" s="85"/>
      <c r="I24" s="126"/>
      <c r="J24" s="127"/>
      <c r="K24" s="127"/>
      <c r="L24" s="128"/>
      <c r="M24" s="43"/>
      <c r="N24" s="21">
        <f t="shared" si="3"/>
        <v>1</v>
      </c>
      <c r="O24" s="22">
        <f t="shared" si="4"/>
        <v>0</v>
      </c>
      <c r="P24" s="22">
        <f t="shared" si="0"/>
        <v>0</v>
      </c>
      <c r="Q24" s="22">
        <f t="shared" si="1"/>
        <v>0</v>
      </c>
      <c r="R24" s="22">
        <f t="shared" si="5"/>
        <v>0</v>
      </c>
      <c r="S24" s="21">
        <f t="shared" si="6"/>
        <v>0</v>
      </c>
      <c r="T24" s="21">
        <f t="shared" si="7"/>
        <v>0</v>
      </c>
      <c r="U24" s="21">
        <f t="shared" si="8"/>
        <v>0</v>
      </c>
      <c r="V24" s="21">
        <f t="shared" si="9"/>
        <v>0</v>
      </c>
      <c r="W24" s="21">
        <f t="shared" si="10"/>
        <v>0</v>
      </c>
      <c r="X24" s="21">
        <f t="shared" si="11"/>
        <v>0</v>
      </c>
      <c r="Y24" s="23">
        <f t="shared" si="12"/>
        <v>0</v>
      </c>
      <c r="Z24" s="21">
        <f t="shared" si="13"/>
        <v>0</v>
      </c>
      <c r="AA24" s="21">
        <f t="shared" si="14"/>
        <v>1</v>
      </c>
      <c r="AB24" s="24"/>
      <c r="AC24" s="25"/>
      <c r="AD24" s="53"/>
      <c r="AE24" s="106"/>
      <c r="AF24" s="105"/>
      <c r="AG24" s="88"/>
      <c r="AH24" s="88"/>
      <c r="AI24" s="88"/>
    </row>
    <row r="25" spans="1:35" ht="17.25" customHeight="1" x14ac:dyDescent="0.15">
      <c r="A25" s="28">
        <f t="shared" si="15"/>
        <v>46158</v>
      </c>
      <c r="B25" s="109" t="str">
        <f>IF(VLOOKUP(A25,休業日一覧!$1:$1048576,3,FALSE)&gt;="休","休",TEXT(A25,"aaa"))</f>
        <v>土</v>
      </c>
      <c r="C25" s="83"/>
      <c r="D25" s="29" t="s">
        <v>24</v>
      </c>
      <c r="E25" s="83"/>
      <c r="F25" s="83"/>
      <c r="G25" s="84" t="str">
        <f t="shared" si="2"/>
        <v/>
      </c>
      <c r="H25" s="85"/>
      <c r="I25" s="126"/>
      <c r="J25" s="127"/>
      <c r="K25" s="127"/>
      <c r="L25" s="128"/>
      <c r="M25" s="43"/>
      <c r="N25" s="21">
        <f t="shared" si="3"/>
        <v>0</v>
      </c>
      <c r="O25" s="22">
        <f t="shared" si="4"/>
        <v>0</v>
      </c>
      <c r="P25" s="22">
        <f t="shared" si="0"/>
        <v>0</v>
      </c>
      <c r="Q25" s="22">
        <f t="shared" si="1"/>
        <v>0</v>
      </c>
      <c r="R25" s="22">
        <f t="shared" si="5"/>
        <v>0</v>
      </c>
      <c r="S25" s="21">
        <f t="shared" si="6"/>
        <v>0</v>
      </c>
      <c r="T25" s="21">
        <f t="shared" si="7"/>
        <v>0</v>
      </c>
      <c r="U25" s="21">
        <f t="shared" si="8"/>
        <v>0</v>
      </c>
      <c r="V25" s="21">
        <f t="shared" si="9"/>
        <v>0</v>
      </c>
      <c r="W25" s="21">
        <f t="shared" si="10"/>
        <v>0</v>
      </c>
      <c r="X25" s="21">
        <f t="shared" si="11"/>
        <v>0</v>
      </c>
      <c r="Y25" s="23">
        <f t="shared" si="12"/>
        <v>0</v>
      </c>
      <c r="Z25" s="21">
        <f t="shared" si="13"/>
        <v>1</v>
      </c>
      <c r="AA25" s="21">
        <f t="shared" si="14"/>
        <v>0</v>
      </c>
      <c r="AB25" s="24"/>
      <c r="AC25" s="25"/>
      <c r="AD25" s="52"/>
      <c r="AE25" s="106"/>
      <c r="AF25" s="105"/>
      <c r="AG25" s="88"/>
      <c r="AH25" s="88"/>
      <c r="AI25" s="88"/>
    </row>
    <row r="26" spans="1:35" ht="17.25" customHeight="1" x14ac:dyDescent="0.15">
      <c r="A26" s="28">
        <f t="shared" si="15"/>
        <v>46159</v>
      </c>
      <c r="B26" s="109" t="str">
        <f>IF(VLOOKUP(A26,休業日一覧!$1:$1048576,3,FALSE)&gt;="休","休",TEXT(A26,"aaa"))</f>
        <v>日</v>
      </c>
      <c r="C26" s="83"/>
      <c r="D26" s="29" t="s">
        <v>24</v>
      </c>
      <c r="E26" s="83"/>
      <c r="F26" s="83"/>
      <c r="G26" s="84" t="str">
        <f t="shared" si="2"/>
        <v/>
      </c>
      <c r="H26" s="85"/>
      <c r="I26" s="126"/>
      <c r="J26" s="127"/>
      <c r="K26" s="127"/>
      <c r="L26" s="128"/>
      <c r="M26" s="43"/>
      <c r="N26" s="21">
        <f t="shared" si="3"/>
        <v>0</v>
      </c>
      <c r="O26" s="22">
        <f t="shared" si="4"/>
        <v>0</v>
      </c>
      <c r="P26" s="22">
        <f t="shared" si="0"/>
        <v>0</v>
      </c>
      <c r="Q26" s="22">
        <f t="shared" si="1"/>
        <v>0</v>
      </c>
      <c r="R26" s="22">
        <f t="shared" si="5"/>
        <v>0</v>
      </c>
      <c r="S26" s="21">
        <f t="shared" si="6"/>
        <v>0</v>
      </c>
      <c r="T26" s="21">
        <f t="shared" si="7"/>
        <v>0</v>
      </c>
      <c r="U26" s="21">
        <f t="shared" si="8"/>
        <v>0</v>
      </c>
      <c r="V26" s="21">
        <f t="shared" si="9"/>
        <v>0</v>
      </c>
      <c r="W26" s="21">
        <f t="shared" si="10"/>
        <v>0</v>
      </c>
      <c r="X26" s="21">
        <f t="shared" si="11"/>
        <v>0</v>
      </c>
      <c r="Y26" s="23">
        <f t="shared" si="12"/>
        <v>0</v>
      </c>
      <c r="Z26" s="21">
        <f t="shared" si="13"/>
        <v>1</v>
      </c>
      <c r="AA26" s="21">
        <f t="shared" si="14"/>
        <v>0</v>
      </c>
      <c r="AB26" s="24"/>
      <c r="AC26" s="25"/>
      <c r="AD26" s="52"/>
      <c r="AE26" s="106"/>
      <c r="AF26" s="105"/>
      <c r="AG26" s="88"/>
      <c r="AH26" s="88"/>
      <c r="AI26" s="88"/>
    </row>
    <row r="27" spans="1:35" ht="17.25" customHeight="1" x14ac:dyDescent="0.15">
      <c r="A27" s="28">
        <f t="shared" si="15"/>
        <v>46160</v>
      </c>
      <c r="B27" s="109" t="str">
        <f>IF(VLOOKUP(A27,休業日一覧!$1:$1048576,3,FALSE)&gt;="休","休",TEXT(A27,"aaa"))</f>
        <v>月</v>
      </c>
      <c r="C27" s="83"/>
      <c r="D27" s="29" t="s">
        <v>24</v>
      </c>
      <c r="E27" s="83"/>
      <c r="F27" s="83"/>
      <c r="G27" s="84" t="str">
        <f t="shared" si="2"/>
        <v/>
      </c>
      <c r="H27" s="85"/>
      <c r="I27" s="126"/>
      <c r="J27" s="127"/>
      <c r="K27" s="127"/>
      <c r="L27" s="128"/>
      <c r="M27" s="43"/>
      <c r="N27" s="21">
        <f t="shared" si="3"/>
        <v>1</v>
      </c>
      <c r="O27" s="22">
        <f t="shared" si="4"/>
        <v>0</v>
      </c>
      <c r="P27" s="22">
        <f t="shared" si="0"/>
        <v>0</v>
      </c>
      <c r="Q27" s="22">
        <f t="shared" si="1"/>
        <v>0</v>
      </c>
      <c r="R27" s="22">
        <f t="shared" si="5"/>
        <v>0</v>
      </c>
      <c r="S27" s="21">
        <f t="shared" si="6"/>
        <v>0</v>
      </c>
      <c r="T27" s="21">
        <f t="shared" si="7"/>
        <v>0</v>
      </c>
      <c r="U27" s="21">
        <f t="shared" si="8"/>
        <v>0</v>
      </c>
      <c r="V27" s="21">
        <f t="shared" si="9"/>
        <v>0</v>
      </c>
      <c r="W27" s="21">
        <f t="shared" si="10"/>
        <v>0</v>
      </c>
      <c r="X27" s="21">
        <f t="shared" si="11"/>
        <v>0</v>
      </c>
      <c r="Y27" s="23">
        <f t="shared" si="12"/>
        <v>0</v>
      </c>
      <c r="Z27" s="21">
        <f t="shared" si="13"/>
        <v>0</v>
      </c>
      <c r="AA27" s="21">
        <f t="shared" si="14"/>
        <v>1</v>
      </c>
      <c r="AB27" s="24"/>
      <c r="AC27" s="25"/>
      <c r="AD27" s="52"/>
      <c r="AE27" s="106"/>
      <c r="AF27" s="105"/>
      <c r="AG27" s="88"/>
      <c r="AH27" s="88"/>
      <c r="AI27" s="88"/>
    </row>
    <row r="28" spans="1:35" ht="17.25" customHeight="1" x14ac:dyDescent="0.15">
      <c r="A28" s="28">
        <f t="shared" si="15"/>
        <v>46161</v>
      </c>
      <c r="B28" s="109" t="str">
        <f>IF(VLOOKUP(A28,休業日一覧!$1:$1048576,3,FALSE)&gt;="休","休",TEXT(A28,"aaa"))</f>
        <v>火</v>
      </c>
      <c r="C28" s="83"/>
      <c r="D28" s="29" t="s">
        <v>24</v>
      </c>
      <c r="E28" s="83"/>
      <c r="F28" s="83"/>
      <c r="G28" s="84" t="str">
        <f t="shared" si="2"/>
        <v/>
      </c>
      <c r="H28" s="85"/>
      <c r="I28" s="126"/>
      <c r="J28" s="127"/>
      <c r="K28" s="127"/>
      <c r="L28" s="128"/>
      <c r="M28" s="43"/>
      <c r="N28" s="21">
        <f t="shared" si="3"/>
        <v>1</v>
      </c>
      <c r="O28" s="22">
        <f t="shared" si="4"/>
        <v>0</v>
      </c>
      <c r="P28" s="22">
        <f t="shared" si="0"/>
        <v>0</v>
      </c>
      <c r="Q28" s="22">
        <f t="shared" si="1"/>
        <v>0</v>
      </c>
      <c r="R28" s="22">
        <f t="shared" si="5"/>
        <v>0</v>
      </c>
      <c r="S28" s="21">
        <f t="shared" si="6"/>
        <v>0</v>
      </c>
      <c r="T28" s="21">
        <f t="shared" si="7"/>
        <v>0</v>
      </c>
      <c r="U28" s="21">
        <f t="shared" si="8"/>
        <v>0</v>
      </c>
      <c r="V28" s="21">
        <f t="shared" si="9"/>
        <v>0</v>
      </c>
      <c r="W28" s="21">
        <f t="shared" si="10"/>
        <v>0</v>
      </c>
      <c r="X28" s="21">
        <f t="shared" si="11"/>
        <v>0</v>
      </c>
      <c r="Y28" s="23">
        <f t="shared" si="12"/>
        <v>0</v>
      </c>
      <c r="Z28" s="21">
        <f t="shared" si="13"/>
        <v>0</v>
      </c>
      <c r="AA28" s="21">
        <f t="shared" si="14"/>
        <v>1</v>
      </c>
      <c r="AB28" s="24"/>
      <c r="AC28" s="25"/>
      <c r="AD28" s="52"/>
      <c r="AE28" s="106"/>
      <c r="AF28" s="105"/>
      <c r="AG28" s="88"/>
      <c r="AH28" s="88"/>
      <c r="AI28" s="88"/>
    </row>
    <row r="29" spans="1:35" ht="17.25" customHeight="1" x14ac:dyDescent="0.15">
      <c r="A29" s="28">
        <f t="shared" si="15"/>
        <v>46162</v>
      </c>
      <c r="B29" s="109" t="str">
        <f>IF(VLOOKUP(A29,休業日一覧!$1:$1048576,3,FALSE)&gt;="休","休",TEXT(A29,"aaa"))</f>
        <v>水</v>
      </c>
      <c r="C29" s="83"/>
      <c r="D29" s="29" t="s">
        <v>24</v>
      </c>
      <c r="E29" s="83"/>
      <c r="F29" s="83"/>
      <c r="G29" s="84" t="str">
        <f t="shared" si="2"/>
        <v/>
      </c>
      <c r="H29" s="85"/>
      <c r="I29" s="126"/>
      <c r="J29" s="127"/>
      <c r="K29" s="127"/>
      <c r="L29" s="128"/>
      <c r="M29" s="43"/>
      <c r="N29" s="21">
        <f t="shared" si="3"/>
        <v>1</v>
      </c>
      <c r="O29" s="22">
        <f t="shared" si="4"/>
        <v>0</v>
      </c>
      <c r="P29" s="22">
        <f t="shared" si="0"/>
        <v>0</v>
      </c>
      <c r="Q29" s="22">
        <f t="shared" si="1"/>
        <v>0</v>
      </c>
      <c r="R29" s="22">
        <f t="shared" si="5"/>
        <v>0</v>
      </c>
      <c r="S29" s="21">
        <f t="shared" si="6"/>
        <v>0</v>
      </c>
      <c r="T29" s="21">
        <f t="shared" si="7"/>
        <v>0</v>
      </c>
      <c r="U29" s="21">
        <f t="shared" si="8"/>
        <v>0</v>
      </c>
      <c r="V29" s="21">
        <f t="shared" si="9"/>
        <v>0</v>
      </c>
      <c r="W29" s="21">
        <f t="shared" si="10"/>
        <v>0</v>
      </c>
      <c r="X29" s="21">
        <f t="shared" si="11"/>
        <v>0</v>
      </c>
      <c r="Y29" s="23">
        <f t="shared" si="12"/>
        <v>0</v>
      </c>
      <c r="Z29" s="21">
        <f t="shared" si="13"/>
        <v>0</v>
      </c>
      <c r="AA29" s="21">
        <f t="shared" si="14"/>
        <v>1</v>
      </c>
      <c r="AB29" s="24"/>
      <c r="AC29" s="25"/>
      <c r="AD29" s="52"/>
      <c r="AE29" s="106"/>
      <c r="AF29" s="105"/>
      <c r="AG29" s="88"/>
      <c r="AH29" s="88"/>
      <c r="AI29" s="88"/>
    </row>
    <row r="30" spans="1:35" ht="17.25" customHeight="1" x14ac:dyDescent="0.15">
      <c r="A30" s="28">
        <f t="shared" si="15"/>
        <v>46163</v>
      </c>
      <c r="B30" s="109" t="str">
        <f>IF(VLOOKUP(A30,休業日一覧!$1:$1048576,3,FALSE)&gt;="休","休",TEXT(A30,"aaa"))</f>
        <v>木</v>
      </c>
      <c r="C30" s="83"/>
      <c r="D30" s="29" t="s">
        <v>24</v>
      </c>
      <c r="E30" s="83"/>
      <c r="F30" s="83"/>
      <c r="G30" s="84" t="str">
        <f t="shared" si="2"/>
        <v/>
      </c>
      <c r="H30" s="85"/>
      <c r="I30" s="129"/>
      <c r="J30" s="130"/>
      <c r="K30" s="130"/>
      <c r="L30" s="131"/>
      <c r="M30" s="43"/>
      <c r="N30" s="21">
        <f t="shared" si="3"/>
        <v>1</v>
      </c>
      <c r="O30" s="22">
        <f t="shared" si="4"/>
        <v>0</v>
      </c>
      <c r="P30" s="22">
        <f t="shared" si="0"/>
        <v>0</v>
      </c>
      <c r="Q30" s="22">
        <f t="shared" si="1"/>
        <v>0</v>
      </c>
      <c r="R30" s="22">
        <f t="shared" si="5"/>
        <v>0</v>
      </c>
      <c r="S30" s="21">
        <f t="shared" si="6"/>
        <v>0</v>
      </c>
      <c r="T30" s="21">
        <f t="shared" si="7"/>
        <v>0</v>
      </c>
      <c r="U30" s="21">
        <f t="shared" si="8"/>
        <v>0</v>
      </c>
      <c r="V30" s="21">
        <f t="shared" si="9"/>
        <v>0</v>
      </c>
      <c r="W30" s="21">
        <f t="shared" si="10"/>
        <v>0</v>
      </c>
      <c r="X30" s="21">
        <f t="shared" si="11"/>
        <v>0</v>
      </c>
      <c r="Y30" s="23">
        <f t="shared" si="12"/>
        <v>0</v>
      </c>
      <c r="Z30" s="21">
        <f t="shared" si="13"/>
        <v>0</v>
      </c>
      <c r="AA30" s="21">
        <f t="shared" si="14"/>
        <v>1</v>
      </c>
      <c r="AB30" s="24"/>
      <c r="AC30" s="25"/>
      <c r="AD30" s="52"/>
      <c r="AE30" s="106"/>
      <c r="AF30" s="105"/>
      <c r="AG30" s="88"/>
      <c r="AH30" s="88"/>
      <c r="AI30" s="88"/>
    </row>
    <row r="31" spans="1:35" ht="17.25" customHeight="1" x14ac:dyDescent="0.15">
      <c r="A31" s="28">
        <f t="shared" si="15"/>
        <v>46164</v>
      </c>
      <c r="B31" s="109" t="str">
        <f>IF(VLOOKUP(A31,休業日一覧!$1:$1048576,3,FALSE)&gt;="休","休",TEXT(A31,"aaa"))</f>
        <v>金</v>
      </c>
      <c r="C31" s="83"/>
      <c r="D31" s="29" t="s">
        <v>24</v>
      </c>
      <c r="E31" s="83"/>
      <c r="F31" s="83"/>
      <c r="G31" s="84" t="str">
        <f t="shared" si="2"/>
        <v/>
      </c>
      <c r="H31" s="85"/>
      <c r="I31" s="132"/>
      <c r="J31" s="133"/>
      <c r="K31" s="133"/>
      <c r="L31" s="134"/>
      <c r="M31" s="43"/>
      <c r="N31" s="21">
        <f t="shared" si="3"/>
        <v>1</v>
      </c>
      <c r="O31" s="22">
        <f t="shared" si="4"/>
        <v>0</v>
      </c>
      <c r="P31" s="22">
        <f t="shared" si="0"/>
        <v>0</v>
      </c>
      <c r="Q31" s="22">
        <f t="shared" si="1"/>
        <v>0</v>
      </c>
      <c r="R31" s="22">
        <f t="shared" si="5"/>
        <v>0</v>
      </c>
      <c r="S31" s="21">
        <f t="shared" si="6"/>
        <v>0</v>
      </c>
      <c r="T31" s="21">
        <f t="shared" si="7"/>
        <v>0</v>
      </c>
      <c r="U31" s="21">
        <f t="shared" si="8"/>
        <v>0</v>
      </c>
      <c r="V31" s="21">
        <f t="shared" si="9"/>
        <v>0</v>
      </c>
      <c r="W31" s="21">
        <f t="shared" si="10"/>
        <v>0</v>
      </c>
      <c r="X31" s="21">
        <f t="shared" si="11"/>
        <v>0</v>
      </c>
      <c r="Y31" s="23">
        <f t="shared" si="12"/>
        <v>0</v>
      </c>
      <c r="Z31" s="21">
        <f t="shared" si="13"/>
        <v>0</v>
      </c>
      <c r="AA31" s="21">
        <f t="shared" si="14"/>
        <v>1</v>
      </c>
      <c r="AB31" s="24"/>
      <c r="AC31" s="25"/>
      <c r="AD31" s="52"/>
      <c r="AE31" s="106"/>
      <c r="AF31" s="105"/>
      <c r="AG31" s="88"/>
      <c r="AH31" s="88"/>
      <c r="AI31" s="88"/>
    </row>
    <row r="32" spans="1:35" ht="17.25" customHeight="1" x14ac:dyDescent="0.15">
      <c r="A32" s="28">
        <f t="shared" si="15"/>
        <v>46165</v>
      </c>
      <c r="B32" s="109" t="str">
        <f>IF(VLOOKUP(A32,休業日一覧!$1:$1048576,3,FALSE)&gt;="休","休",TEXT(A32,"aaa"))</f>
        <v>土</v>
      </c>
      <c r="C32" s="83"/>
      <c r="D32" s="29" t="s">
        <v>24</v>
      </c>
      <c r="E32" s="83"/>
      <c r="F32" s="83"/>
      <c r="G32" s="84" t="str">
        <f t="shared" si="2"/>
        <v/>
      </c>
      <c r="H32" s="85"/>
      <c r="I32" s="132"/>
      <c r="J32" s="133"/>
      <c r="K32" s="133"/>
      <c r="L32" s="134"/>
      <c r="M32" s="43"/>
      <c r="N32" s="21">
        <f t="shared" si="3"/>
        <v>0</v>
      </c>
      <c r="O32" s="22">
        <f t="shared" si="4"/>
        <v>0</v>
      </c>
      <c r="P32" s="22">
        <f t="shared" si="0"/>
        <v>0</v>
      </c>
      <c r="Q32" s="22">
        <f t="shared" si="1"/>
        <v>0</v>
      </c>
      <c r="R32" s="22">
        <f t="shared" si="5"/>
        <v>0</v>
      </c>
      <c r="S32" s="21">
        <f t="shared" si="6"/>
        <v>0</v>
      </c>
      <c r="T32" s="21">
        <f t="shared" si="7"/>
        <v>0</v>
      </c>
      <c r="U32" s="21">
        <f t="shared" si="8"/>
        <v>0</v>
      </c>
      <c r="V32" s="21">
        <f t="shared" si="9"/>
        <v>0</v>
      </c>
      <c r="W32" s="21">
        <f t="shared" si="10"/>
        <v>0</v>
      </c>
      <c r="X32" s="21">
        <f t="shared" si="11"/>
        <v>0</v>
      </c>
      <c r="Y32" s="23">
        <f t="shared" si="12"/>
        <v>0</v>
      </c>
      <c r="Z32" s="21">
        <f t="shared" si="13"/>
        <v>1</v>
      </c>
      <c r="AA32" s="21">
        <f t="shared" si="14"/>
        <v>0</v>
      </c>
      <c r="AB32" s="24"/>
      <c r="AC32" s="25"/>
      <c r="AD32" s="52"/>
      <c r="AE32" s="106"/>
      <c r="AF32" s="105"/>
      <c r="AG32" s="88"/>
      <c r="AH32" s="88"/>
      <c r="AI32" s="88"/>
    </row>
    <row r="33" spans="1:35" ht="17.25" customHeight="1" x14ac:dyDescent="0.15">
      <c r="A33" s="28">
        <f t="shared" si="15"/>
        <v>46166</v>
      </c>
      <c r="B33" s="109" t="str">
        <f>IF(VLOOKUP(A33,休業日一覧!$1:$1048576,3,FALSE)&gt;="休","休",TEXT(A33,"aaa"))</f>
        <v>日</v>
      </c>
      <c r="C33" s="83"/>
      <c r="D33" s="29" t="s">
        <v>24</v>
      </c>
      <c r="E33" s="83"/>
      <c r="F33" s="83"/>
      <c r="G33" s="84" t="str">
        <f t="shared" si="2"/>
        <v/>
      </c>
      <c r="H33" s="85"/>
      <c r="I33" s="132"/>
      <c r="J33" s="133"/>
      <c r="K33" s="133"/>
      <c r="L33" s="134"/>
      <c r="M33" s="43"/>
      <c r="N33" s="21">
        <f t="shared" si="3"/>
        <v>0</v>
      </c>
      <c r="O33" s="22">
        <f t="shared" si="4"/>
        <v>0</v>
      </c>
      <c r="P33" s="22">
        <f t="shared" si="0"/>
        <v>0</v>
      </c>
      <c r="Q33" s="22">
        <f t="shared" si="1"/>
        <v>0</v>
      </c>
      <c r="R33" s="22">
        <f t="shared" si="5"/>
        <v>0</v>
      </c>
      <c r="S33" s="21">
        <f t="shared" si="6"/>
        <v>0</v>
      </c>
      <c r="T33" s="21">
        <f t="shared" si="7"/>
        <v>0</v>
      </c>
      <c r="U33" s="21">
        <f t="shared" si="8"/>
        <v>0</v>
      </c>
      <c r="V33" s="21">
        <f t="shared" si="9"/>
        <v>0</v>
      </c>
      <c r="W33" s="21">
        <f t="shared" si="10"/>
        <v>0</v>
      </c>
      <c r="X33" s="21">
        <f t="shared" si="11"/>
        <v>0</v>
      </c>
      <c r="Y33" s="23">
        <f t="shared" si="12"/>
        <v>0</v>
      </c>
      <c r="Z33" s="21">
        <f t="shared" si="13"/>
        <v>1</v>
      </c>
      <c r="AA33" s="21">
        <f t="shared" si="14"/>
        <v>0</v>
      </c>
      <c r="AB33" s="24"/>
      <c r="AC33" s="25"/>
      <c r="AD33" s="52"/>
      <c r="AE33" s="106"/>
      <c r="AF33" s="105"/>
      <c r="AG33" s="88"/>
      <c r="AH33" s="88"/>
      <c r="AI33" s="88"/>
    </row>
    <row r="34" spans="1:35" ht="17.25" customHeight="1" x14ac:dyDescent="0.15">
      <c r="A34" s="28">
        <f t="shared" si="15"/>
        <v>46167</v>
      </c>
      <c r="B34" s="109" t="str">
        <f>IF(VLOOKUP(A34,休業日一覧!$1:$1048576,3,FALSE)&gt;="休","休",TEXT(A34,"aaa"))</f>
        <v>月</v>
      </c>
      <c r="C34" s="83"/>
      <c r="D34" s="29" t="s">
        <v>24</v>
      </c>
      <c r="E34" s="83"/>
      <c r="F34" s="83"/>
      <c r="G34" s="84" t="str">
        <f t="shared" si="2"/>
        <v/>
      </c>
      <c r="H34" s="85"/>
      <c r="I34" s="132"/>
      <c r="J34" s="133"/>
      <c r="K34" s="133"/>
      <c r="L34" s="134"/>
      <c r="M34" s="43"/>
      <c r="N34" s="21">
        <f t="shared" si="3"/>
        <v>1</v>
      </c>
      <c r="O34" s="22">
        <f t="shared" si="4"/>
        <v>0</v>
      </c>
      <c r="P34" s="22">
        <f t="shared" si="0"/>
        <v>0</v>
      </c>
      <c r="Q34" s="22">
        <f t="shared" si="1"/>
        <v>0</v>
      </c>
      <c r="R34" s="22">
        <f t="shared" si="5"/>
        <v>0</v>
      </c>
      <c r="S34" s="21">
        <f t="shared" si="6"/>
        <v>0</v>
      </c>
      <c r="T34" s="21">
        <f t="shared" si="7"/>
        <v>0</v>
      </c>
      <c r="U34" s="21">
        <f t="shared" si="8"/>
        <v>0</v>
      </c>
      <c r="V34" s="21">
        <f t="shared" si="9"/>
        <v>0</v>
      </c>
      <c r="W34" s="21">
        <f t="shared" si="10"/>
        <v>0</v>
      </c>
      <c r="X34" s="21">
        <f t="shared" si="11"/>
        <v>0</v>
      </c>
      <c r="Y34" s="23">
        <f t="shared" si="12"/>
        <v>0</v>
      </c>
      <c r="Z34" s="21">
        <f t="shared" si="13"/>
        <v>0</v>
      </c>
      <c r="AA34" s="21">
        <f t="shared" si="14"/>
        <v>1</v>
      </c>
      <c r="AB34" s="24"/>
      <c r="AC34" s="25"/>
      <c r="AD34" s="52"/>
      <c r="AE34" s="106"/>
      <c r="AF34" s="105"/>
      <c r="AG34" s="88"/>
      <c r="AH34" s="88"/>
      <c r="AI34" s="88"/>
    </row>
    <row r="35" spans="1:35" ht="17.25" customHeight="1" x14ac:dyDescent="0.15">
      <c r="A35" s="28">
        <f t="shared" si="15"/>
        <v>46168</v>
      </c>
      <c r="B35" s="109" t="str">
        <f>IF(VLOOKUP(A35,休業日一覧!$1:$1048576,3,FALSE)&gt;="休","休",TEXT(A35,"aaa"))</f>
        <v>火</v>
      </c>
      <c r="C35" s="83"/>
      <c r="D35" s="29" t="s">
        <v>24</v>
      </c>
      <c r="E35" s="83"/>
      <c r="F35" s="83"/>
      <c r="G35" s="84" t="str">
        <f t="shared" si="2"/>
        <v/>
      </c>
      <c r="H35" s="85"/>
      <c r="I35" s="132"/>
      <c r="J35" s="133"/>
      <c r="K35" s="133"/>
      <c r="L35" s="134"/>
      <c r="M35" s="43"/>
      <c r="N35" s="21">
        <f t="shared" si="3"/>
        <v>1</v>
      </c>
      <c r="O35" s="22">
        <f t="shared" si="4"/>
        <v>0</v>
      </c>
      <c r="P35" s="22">
        <f t="shared" si="0"/>
        <v>0</v>
      </c>
      <c r="Q35" s="22">
        <f t="shared" si="1"/>
        <v>0</v>
      </c>
      <c r="R35" s="22">
        <f t="shared" si="5"/>
        <v>0</v>
      </c>
      <c r="S35" s="21">
        <f t="shared" si="6"/>
        <v>0</v>
      </c>
      <c r="T35" s="21">
        <f t="shared" si="7"/>
        <v>0</v>
      </c>
      <c r="U35" s="21">
        <f t="shared" si="8"/>
        <v>0</v>
      </c>
      <c r="V35" s="21">
        <f t="shared" si="9"/>
        <v>0</v>
      </c>
      <c r="W35" s="21">
        <f t="shared" si="10"/>
        <v>0</v>
      </c>
      <c r="X35" s="21">
        <f t="shared" si="11"/>
        <v>0</v>
      </c>
      <c r="Y35" s="23">
        <f t="shared" si="12"/>
        <v>0</v>
      </c>
      <c r="Z35" s="21">
        <f t="shared" si="13"/>
        <v>0</v>
      </c>
      <c r="AA35" s="21">
        <f t="shared" si="14"/>
        <v>1</v>
      </c>
      <c r="AB35" s="24"/>
      <c r="AC35" s="25"/>
      <c r="AD35" s="52"/>
      <c r="AE35" s="106"/>
      <c r="AF35" s="105"/>
      <c r="AG35" s="88"/>
      <c r="AH35" s="88"/>
      <c r="AI35" s="88"/>
    </row>
    <row r="36" spans="1:35" ht="17.25" customHeight="1" x14ac:dyDescent="0.15">
      <c r="A36" s="28">
        <f t="shared" si="15"/>
        <v>46169</v>
      </c>
      <c r="B36" s="109" t="str">
        <f>IF(VLOOKUP(A36,休業日一覧!$1:$1048576,3,FALSE)&gt;="休","休",TEXT(A36,"aaa"))</f>
        <v>水</v>
      </c>
      <c r="C36" s="83"/>
      <c r="D36" s="29" t="s">
        <v>24</v>
      </c>
      <c r="E36" s="83"/>
      <c r="F36" s="83"/>
      <c r="G36" s="84" t="str">
        <f t="shared" si="2"/>
        <v/>
      </c>
      <c r="H36" s="85"/>
      <c r="I36" s="132"/>
      <c r="J36" s="133"/>
      <c r="K36" s="133"/>
      <c r="L36" s="134"/>
      <c r="M36" s="43"/>
      <c r="N36" s="21">
        <f t="shared" si="3"/>
        <v>1</v>
      </c>
      <c r="O36" s="22">
        <f t="shared" si="4"/>
        <v>0</v>
      </c>
      <c r="P36" s="22">
        <f t="shared" si="0"/>
        <v>0</v>
      </c>
      <c r="Q36" s="22">
        <f t="shared" si="1"/>
        <v>0</v>
      </c>
      <c r="R36" s="22">
        <f t="shared" si="5"/>
        <v>0</v>
      </c>
      <c r="S36" s="21">
        <f t="shared" si="6"/>
        <v>0</v>
      </c>
      <c r="T36" s="21">
        <f t="shared" si="7"/>
        <v>0</v>
      </c>
      <c r="U36" s="21">
        <f t="shared" si="8"/>
        <v>0</v>
      </c>
      <c r="V36" s="21">
        <f t="shared" si="9"/>
        <v>0</v>
      </c>
      <c r="W36" s="21">
        <f t="shared" si="10"/>
        <v>0</v>
      </c>
      <c r="X36" s="21">
        <f t="shared" si="11"/>
        <v>0</v>
      </c>
      <c r="Y36" s="23">
        <f t="shared" si="12"/>
        <v>0</v>
      </c>
      <c r="Z36" s="21">
        <f t="shared" si="13"/>
        <v>0</v>
      </c>
      <c r="AA36" s="21">
        <f t="shared" si="14"/>
        <v>1</v>
      </c>
      <c r="AB36" s="24"/>
      <c r="AC36" s="25"/>
      <c r="AD36" s="52"/>
      <c r="AE36" s="106"/>
      <c r="AF36" s="105"/>
      <c r="AG36" s="88"/>
      <c r="AH36" s="88"/>
      <c r="AI36" s="88"/>
    </row>
    <row r="37" spans="1:35" ht="17.25" customHeight="1" x14ac:dyDescent="0.15">
      <c r="A37" s="28">
        <f t="shared" si="15"/>
        <v>46170</v>
      </c>
      <c r="B37" s="109" t="str">
        <f>IF(VLOOKUP(A37,休業日一覧!$1:$1048576,3,FALSE)&gt;="休","休",TEXT(A37,"aaa"))</f>
        <v>木</v>
      </c>
      <c r="C37" s="83"/>
      <c r="D37" s="29" t="s">
        <v>24</v>
      </c>
      <c r="E37" s="83"/>
      <c r="F37" s="83"/>
      <c r="G37" s="84" t="str">
        <f t="shared" si="2"/>
        <v/>
      </c>
      <c r="H37" s="85"/>
      <c r="I37" s="132"/>
      <c r="J37" s="133"/>
      <c r="K37" s="133"/>
      <c r="L37" s="134"/>
      <c r="M37" s="43"/>
      <c r="N37" s="21">
        <f t="shared" si="3"/>
        <v>1</v>
      </c>
      <c r="O37" s="22">
        <f t="shared" si="4"/>
        <v>0</v>
      </c>
      <c r="P37" s="22">
        <f t="shared" si="0"/>
        <v>0</v>
      </c>
      <c r="Q37" s="22">
        <f t="shared" si="1"/>
        <v>0</v>
      </c>
      <c r="R37" s="22">
        <f t="shared" si="5"/>
        <v>0</v>
      </c>
      <c r="S37" s="21">
        <f t="shared" si="6"/>
        <v>0</v>
      </c>
      <c r="T37" s="21">
        <f t="shared" si="7"/>
        <v>0</v>
      </c>
      <c r="U37" s="21">
        <f t="shared" si="8"/>
        <v>0</v>
      </c>
      <c r="V37" s="21">
        <f t="shared" si="9"/>
        <v>0</v>
      </c>
      <c r="W37" s="21">
        <f t="shared" si="10"/>
        <v>0</v>
      </c>
      <c r="X37" s="21">
        <f t="shared" si="11"/>
        <v>0</v>
      </c>
      <c r="Y37" s="23">
        <f t="shared" si="12"/>
        <v>0</v>
      </c>
      <c r="Z37" s="21">
        <f t="shared" si="13"/>
        <v>0</v>
      </c>
      <c r="AA37" s="21">
        <f t="shared" si="14"/>
        <v>1</v>
      </c>
      <c r="AB37" s="24"/>
      <c r="AC37" s="25"/>
      <c r="AD37" s="52"/>
      <c r="AE37" s="106"/>
      <c r="AF37" s="105"/>
      <c r="AG37" s="88"/>
      <c r="AH37" s="88"/>
      <c r="AI37" s="88"/>
    </row>
    <row r="38" spans="1:35" ht="17.25" customHeight="1" x14ac:dyDescent="0.15">
      <c r="A38" s="28">
        <f t="shared" si="15"/>
        <v>46171</v>
      </c>
      <c r="B38" s="109" t="str">
        <f>IF(VLOOKUP(A38,休業日一覧!$1:$1048576,3,FALSE)&gt;="休","休",TEXT(A38,"aaa"))</f>
        <v>金</v>
      </c>
      <c r="C38" s="83"/>
      <c r="D38" s="29" t="s">
        <v>24</v>
      </c>
      <c r="E38" s="83"/>
      <c r="F38" s="83"/>
      <c r="G38" s="84" t="str">
        <f t="shared" si="2"/>
        <v/>
      </c>
      <c r="H38" s="85"/>
      <c r="I38" s="132"/>
      <c r="J38" s="133"/>
      <c r="K38" s="133"/>
      <c r="L38" s="134"/>
      <c r="M38" s="43"/>
      <c r="N38" s="21">
        <f t="shared" si="3"/>
        <v>1</v>
      </c>
      <c r="O38" s="22">
        <f t="shared" si="4"/>
        <v>0</v>
      </c>
      <c r="P38" s="22">
        <f t="shared" si="0"/>
        <v>0</v>
      </c>
      <c r="Q38" s="22">
        <f t="shared" si="1"/>
        <v>0</v>
      </c>
      <c r="R38" s="22">
        <f t="shared" si="5"/>
        <v>0</v>
      </c>
      <c r="S38" s="21">
        <f t="shared" si="6"/>
        <v>0</v>
      </c>
      <c r="T38" s="21">
        <f t="shared" si="7"/>
        <v>0</v>
      </c>
      <c r="U38" s="21">
        <f t="shared" si="8"/>
        <v>0</v>
      </c>
      <c r="V38" s="21">
        <f t="shared" si="9"/>
        <v>0</v>
      </c>
      <c r="W38" s="21">
        <f t="shared" si="10"/>
        <v>0</v>
      </c>
      <c r="X38" s="21">
        <f t="shared" si="11"/>
        <v>0</v>
      </c>
      <c r="Y38" s="23">
        <f t="shared" si="12"/>
        <v>0</v>
      </c>
      <c r="Z38" s="21">
        <f t="shared" si="13"/>
        <v>0</v>
      </c>
      <c r="AA38" s="21">
        <f t="shared" si="14"/>
        <v>1</v>
      </c>
      <c r="AB38" s="24"/>
      <c r="AC38" s="25"/>
      <c r="AD38" s="52"/>
      <c r="AE38" s="106"/>
      <c r="AF38" s="105"/>
      <c r="AG38" s="88"/>
      <c r="AH38" s="88"/>
      <c r="AI38" s="88"/>
    </row>
    <row r="39" spans="1:35" ht="17.25" customHeight="1" x14ac:dyDescent="0.15">
      <c r="A39" s="28">
        <f t="shared" si="15"/>
        <v>46172</v>
      </c>
      <c r="B39" s="109" t="str">
        <f>IF(VLOOKUP(A39,休業日一覧!$1:$1048576,3,FALSE)&gt;="休","休",TEXT(A39,"aaa"))</f>
        <v>土</v>
      </c>
      <c r="C39" s="83"/>
      <c r="D39" s="29" t="s">
        <v>24</v>
      </c>
      <c r="E39" s="83"/>
      <c r="F39" s="83"/>
      <c r="G39" s="84" t="str">
        <f t="shared" si="2"/>
        <v/>
      </c>
      <c r="H39" s="85"/>
      <c r="I39" s="132"/>
      <c r="J39" s="133"/>
      <c r="K39" s="133"/>
      <c r="L39" s="134"/>
      <c r="M39" s="43"/>
      <c r="N39" s="21">
        <f t="shared" si="3"/>
        <v>0</v>
      </c>
      <c r="O39" s="22">
        <f t="shared" si="4"/>
        <v>0</v>
      </c>
      <c r="P39" s="22">
        <f t="shared" si="0"/>
        <v>0</v>
      </c>
      <c r="Q39" s="22">
        <f t="shared" si="1"/>
        <v>0</v>
      </c>
      <c r="R39" s="22">
        <f t="shared" si="5"/>
        <v>0</v>
      </c>
      <c r="S39" s="21">
        <f t="shared" si="6"/>
        <v>0</v>
      </c>
      <c r="T39" s="21">
        <f t="shared" si="7"/>
        <v>0</v>
      </c>
      <c r="U39" s="21">
        <f t="shared" si="8"/>
        <v>0</v>
      </c>
      <c r="V39" s="21">
        <f t="shared" si="9"/>
        <v>0</v>
      </c>
      <c r="W39" s="21">
        <f t="shared" si="10"/>
        <v>0</v>
      </c>
      <c r="X39" s="21">
        <f t="shared" si="11"/>
        <v>0</v>
      </c>
      <c r="Y39" s="23">
        <f t="shared" si="12"/>
        <v>0</v>
      </c>
      <c r="Z39" s="21">
        <f t="shared" si="13"/>
        <v>1</v>
      </c>
      <c r="AA39" s="21">
        <f t="shared" si="14"/>
        <v>0</v>
      </c>
      <c r="AB39" s="24"/>
      <c r="AC39" s="25"/>
      <c r="AD39" s="52"/>
      <c r="AE39" s="106"/>
      <c r="AF39" s="105"/>
      <c r="AG39" s="88"/>
      <c r="AH39" s="88"/>
      <c r="AI39" s="88"/>
    </row>
    <row r="40" spans="1:35" ht="17.25" customHeight="1" x14ac:dyDescent="0.15">
      <c r="A40" s="28">
        <f>A39+1</f>
        <v>46173</v>
      </c>
      <c r="B40" s="109" t="str">
        <f>IF(VLOOKUP(A40,休業日一覧!$1:$1048576,3,FALSE)&gt;="休","休",TEXT(A40,"aaa"))</f>
        <v>日</v>
      </c>
      <c r="C40" s="83"/>
      <c r="D40" s="29" t="s">
        <v>24</v>
      </c>
      <c r="E40" s="83"/>
      <c r="F40" s="83"/>
      <c r="G40" s="84" t="str">
        <f t="shared" si="2"/>
        <v/>
      </c>
      <c r="H40" s="85"/>
      <c r="I40" s="132"/>
      <c r="J40" s="133"/>
      <c r="K40" s="133"/>
      <c r="L40" s="134"/>
      <c r="M40" s="43"/>
      <c r="N40" s="21">
        <f>IF((OR(B40="土",B40="日",B40="祝",B40="休",B40="")),0,1)</f>
        <v>0</v>
      </c>
      <c r="O40" s="22">
        <f t="shared" si="4"/>
        <v>0</v>
      </c>
      <c r="P40" s="22">
        <f t="shared" si="0"/>
        <v>0</v>
      </c>
      <c r="Q40" s="22">
        <f t="shared" si="1"/>
        <v>0</v>
      </c>
      <c r="R40" s="22">
        <f t="shared" si="5"/>
        <v>0</v>
      </c>
      <c r="S40" s="21">
        <f t="shared" si="6"/>
        <v>0</v>
      </c>
      <c r="T40" s="21">
        <f t="shared" si="7"/>
        <v>0</v>
      </c>
      <c r="U40" s="21">
        <f t="shared" si="8"/>
        <v>0</v>
      </c>
      <c r="V40" s="21">
        <f t="shared" si="9"/>
        <v>0</v>
      </c>
      <c r="W40" s="21">
        <f t="shared" si="10"/>
        <v>0</v>
      </c>
      <c r="X40" s="21">
        <f t="shared" si="11"/>
        <v>0</v>
      </c>
      <c r="Y40" s="23">
        <f t="shared" si="12"/>
        <v>0</v>
      </c>
      <c r="Z40" s="21">
        <f t="shared" si="13"/>
        <v>1</v>
      </c>
      <c r="AA40" s="21">
        <f>IF(COUNTIFS(N40,1,O40,0)+COUNTIF(S40,1)+COUNTIF(T40,1)+COUNTIF(U40,1)+COUNTIF(V40,1)+COUNTIF(W40,1)+COUNTIF(X40,1),1,0)</f>
        <v>0</v>
      </c>
      <c r="AB40" s="24" t="e">
        <f>IF(MONTH(A61)=MONTH(A61+3),IF(C67="","",C68-C67-O67),"")</f>
        <v>#VALUE!</v>
      </c>
      <c r="AC40" s="25"/>
      <c r="AD40" s="52"/>
      <c r="AE40" s="106"/>
      <c r="AF40" s="105"/>
      <c r="AG40" s="88"/>
      <c r="AH40" s="88"/>
      <c r="AI40" s="88"/>
    </row>
    <row r="41" spans="1:35" ht="17.25" customHeight="1" x14ac:dyDescent="0.15">
      <c r="A41" s="141" t="s">
        <v>30</v>
      </c>
      <c r="B41" s="142"/>
      <c r="C41" s="142"/>
      <c r="D41" s="142"/>
      <c r="E41" s="142"/>
      <c r="F41" s="142"/>
      <c r="G41" s="35">
        <f>SUM(G10:G40)</f>
        <v>0</v>
      </c>
      <c r="H41" s="36"/>
      <c r="I41" s="132"/>
      <c r="J41" s="133"/>
      <c r="K41" s="133"/>
      <c r="L41" s="134"/>
      <c r="M41" s="43"/>
      <c r="N41" s="21">
        <f>SUM(N10:N40)</f>
        <v>18</v>
      </c>
      <c r="O41" s="22">
        <f>SUM(O10:O40)</f>
        <v>0</v>
      </c>
      <c r="P41" s="22">
        <f>SUM(P10:P40)</f>
        <v>0</v>
      </c>
      <c r="Q41" s="22">
        <f>SUM(Q10:Q40)</f>
        <v>0</v>
      </c>
      <c r="R41" s="22">
        <f>SUM(R10:R40)</f>
        <v>0</v>
      </c>
      <c r="S41" s="21">
        <f t="shared" ref="S41:AA41" si="16">SUM(S10:S40)</f>
        <v>0</v>
      </c>
      <c r="T41" s="21">
        <f t="shared" si="16"/>
        <v>0</v>
      </c>
      <c r="U41" s="21">
        <f t="shared" si="16"/>
        <v>0</v>
      </c>
      <c r="V41" s="21">
        <f>SUM(V10:V40)</f>
        <v>0</v>
      </c>
      <c r="W41" s="21">
        <f t="shared" si="16"/>
        <v>0</v>
      </c>
      <c r="X41" s="21">
        <f t="shared" si="16"/>
        <v>0</v>
      </c>
      <c r="Y41" s="21">
        <f t="shared" si="16"/>
        <v>0</v>
      </c>
      <c r="Z41" s="21">
        <f t="shared" si="16"/>
        <v>13</v>
      </c>
      <c r="AA41" s="21">
        <f t="shared" si="16"/>
        <v>18</v>
      </c>
      <c r="AB41" s="24"/>
      <c r="AC41" s="25"/>
      <c r="AD41" s="52"/>
      <c r="AE41" s="106"/>
      <c r="AF41" s="105"/>
      <c r="AG41" s="88"/>
      <c r="AH41" s="88"/>
      <c r="AI41" s="88"/>
    </row>
    <row r="42" spans="1:35" ht="17.25" customHeight="1" x14ac:dyDescent="0.15">
      <c r="A42" s="141" t="s">
        <v>31</v>
      </c>
      <c r="B42" s="142"/>
      <c r="C42" s="142"/>
      <c r="D42" s="142"/>
      <c r="E42" s="142"/>
      <c r="F42" s="142"/>
      <c r="G42" s="35">
        <f>IF(SUM(G10:G40)-(F53*7.75/24)&gt;0,SUM(G10:G40)-(F53*7.75/24),0)</f>
        <v>0</v>
      </c>
      <c r="H42" s="36"/>
      <c r="I42" s="135"/>
      <c r="J42" s="136"/>
      <c r="K42" s="136"/>
      <c r="L42" s="137"/>
      <c r="M42" s="43"/>
      <c r="N42" s="21">
        <f>N41-O41+S41+T41+U41+V41+W41+X41</f>
        <v>18</v>
      </c>
      <c r="O42" s="22"/>
      <c r="P42" s="22"/>
      <c r="Q42" s="22"/>
      <c r="R42" s="22"/>
      <c r="S42" s="21"/>
      <c r="T42" s="21"/>
      <c r="U42" s="21"/>
      <c r="V42" s="21"/>
      <c r="W42" s="21"/>
      <c r="X42" s="21"/>
      <c r="Y42" s="23"/>
      <c r="Z42" s="21"/>
      <c r="AA42" s="37"/>
      <c r="AB42" s="24"/>
      <c r="AC42" s="25"/>
      <c r="AD42" s="52"/>
      <c r="AE42" s="105"/>
      <c r="AF42" s="105"/>
      <c r="AG42" s="88"/>
      <c r="AH42" s="88"/>
      <c r="AI42" s="88"/>
    </row>
    <row r="43" spans="1:35" ht="25.5" customHeight="1" x14ac:dyDescent="0.15">
      <c r="A43" s="138" t="s">
        <v>42</v>
      </c>
      <c r="B43" s="139"/>
      <c r="C43" s="139"/>
      <c r="D43" s="139"/>
      <c r="E43" s="139"/>
      <c r="F43" s="139"/>
      <c r="G43" s="139"/>
      <c r="H43" s="139"/>
      <c r="I43" s="139"/>
      <c r="J43" s="139"/>
      <c r="K43" s="139"/>
      <c r="L43" s="139"/>
      <c r="N43" s="38">
        <f>SUM(G10:G40)</f>
        <v>0</v>
      </c>
      <c r="AA43" s="37"/>
      <c r="AD43" s="52"/>
    </row>
    <row r="44" spans="1:35" ht="13.5" customHeight="1" x14ac:dyDescent="0.15">
      <c r="A44" s="138" t="s">
        <v>32</v>
      </c>
      <c r="B44" s="139"/>
      <c r="C44" s="139"/>
      <c r="D44" s="139"/>
      <c r="E44" s="139"/>
      <c r="F44" s="139"/>
      <c r="G44" s="139"/>
      <c r="H44" s="139"/>
      <c r="I44" s="139"/>
      <c r="J44" s="139"/>
      <c r="K44" s="139"/>
      <c r="L44" s="139"/>
      <c r="N44" s="38"/>
      <c r="AA44" s="37"/>
      <c r="AD44" s="52"/>
    </row>
    <row r="45" spans="1:35" ht="13.5" customHeight="1" x14ac:dyDescent="0.15">
      <c r="A45" s="138" t="s">
        <v>52</v>
      </c>
      <c r="B45" s="139"/>
      <c r="C45" s="139"/>
      <c r="D45" s="139"/>
      <c r="E45" s="139"/>
      <c r="F45" s="139"/>
      <c r="G45" s="139"/>
      <c r="H45" s="139"/>
      <c r="I45" s="139"/>
      <c r="J45" s="139"/>
      <c r="K45" s="139"/>
      <c r="L45" s="139"/>
      <c r="N45" s="38"/>
      <c r="AA45" s="37"/>
      <c r="AD45" s="52"/>
    </row>
    <row r="46" spans="1:35" ht="38.1" customHeight="1" x14ac:dyDescent="0.15">
      <c r="A46" s="138" t="s">
        <v>68</v>
      </c>
      <c r="B46" s="139"/>
      <c r="C46" s="139"/>
      <c r="D46" s="139"/>
      <c r="E46" s="139"/>
      <c r="F46" s="139"/>
      <c r="G46" s="139"/>
      <c r="H46" s="139"/>
      <c r="I46" s="139"/>
      <c r="J46" s="139"/>
      <c r="K46" s="139"/>
      <c r="L46" s="139"/>
      <c r="N46" s="38"/>
      <c r="AA46" s="37"/>
      <c r="AD46" s="52"/>
    </row>
    <row r="47" spans="1:35" ht="13.5" customHeight="1" x14ac:dyDescent="0.15">
      <c r="A47" s="138" t="s">
        <v>55</v>
      </c>
      <c r="B47" s="139"/>
      <c r="C47" s="139"/>
      <c r="D47" s="139"/>
      <c r="E47" s="139"/>
      <c r="F47" s="139"/>
      <c r="G47" s="139"/>
      <c r="H47" s="139"/>
      <c r="I47" s="139"/>
      <c r="J47" s="139"/>
      <c r="K47" s="139"/>
      <c r="L47" s="139"/>
      <c r="N47" s="38"/>
      <c r="AA47" s="37"/>
      <c r="AD47" s="52"/>
    </row>
    <row r="48" spans="1:35" ht="13.5" customHeight="1" x14ac:dyDescent="0.15">
      <c r="A48" s="97"/>
      <c r="B48" s="98"/>
      <c r="C48" s="98"/>
      <c r="D48" s="98"/>
      <c r="E48" s="98"/>
      <c r="F48" s="98"/>
      <c r="G48" s="98"/>
      <c r="H48" s="98"/>
      <c r="I48" s="98"/>
      <c r="J48" s="98"/>
      <c r="K48" s="98"/>
      <c r="L48" s="98"/>
      <c r="N48" s="38"/>
      <c r="AA48" s="37"/>
      <c r="AD48" s="52"/>
    </row>
    <row r="49" spans="1:53" ht="13.5" customHeight="1" x14ac:dyDescent="0.15">
      <c r="A49" s="8" t="s">
        <v>66</v>
      </c>
      <c r="B49" s="98"/>
      <c r="C49" s="98"/>
      <c r="D49" s="98"/>
      <c r="E49" s="98"/>
      <c r="F49" s="98"/>
      <c r="G49" s="98"/>
      <c r="H49" s="98"/>
      <c r="I49" s="98"/>
      <c r="J49" s="98"/>
      <c r="K49" s="98"/>
      <c r="L49" s="98"/>
      <c r="N49" s="38"/>
      <c r="AA49" s="37"/>
      <c r="AD49" s="52"/>
    </row>
    <row r="50" spans="1:53" ht="13.5" customHeight="1" x14ac:dyDescent="0.15">
      <c r="A50" s="97"/>
      <c r="B50" s="98"/>
      <c r="C50" s="98"/>
      <c r="D50" s="98"/>
      <c r="E50" s="98"/>
      <c r="F50" s="98"/>
      <c r="G50" s="98"/>
      <c r="H50" s="98"/>
      <c r="I50" s="98"/>
      <c r="J50" s="98"/>
      <c r="K50" s="98"/>
      <c r="L50" s="98"/>
      <c r="N50" s="38"/>
      <c r="AA50" s="37"/>
      <c r="AD50" s="52"/>
    </row>
    <row r="51" spans="1:53" ht="13.5" customHeight="1" x14ac:dyDescent="0.15">
      <c r="A51" s="8" t="s">
        <v>60</v>
      </c>
      <c r="B51" s="98"/>
      <c r="C51" s="98"/>
      <c r="D51" s="98"/>
      <c r="E51" s="98"/>
      <c r="F51" s="98"/>
      <c r="G51" s="98"/>
      <c r="H51" s="98"/>
      <c r="I51" s="98"/>
      <c r="J51" s="98"/>
      <c r="K51" s="98"/>
      <c r="L51" s="98"/>
      <c r="N51" s="38"/>
      <c r="AA51" s="37"/>
      <c r="AD51" s="52"/>
    </row>
    <row r="52" spans="1:53" ht="13.5" customHeight="1" thickBot="1" x14ac:dyDescent="0.2">
      <c r="A52" s="97"/>
      <c r="B52" s="98"/>
      <c r="C52" s="98"/>
      <c r="D52" s="98"/>
      <c r="E52" s="98"/>
      <c r="F52" s="98"/>
      <c r="G52" s="98"/>
      <c r="H52" s="98"/>
      <c r="I52" s="98"/>
      <c r="J52" s="98"/>
      <c r="K52" s="98"/>
      <c r="L52" s="98"/>
      <c r="N52" s="38"/>
      <c r="AA52" s="37"/>
      <c r="AD52" s="52"/>
    </row>
    <row r="53" spans="1:53" s="49" customFormat="1" ht="13.5" customHeight="1" thickBot="1" x14ac:dyDescent="0.2">
      <c r="A53" s="69" t="s">
        <v>67</v>
      </c>
      <c r="B53" s="66"/>
      <c r="C53" s="62"/>
      <c r="D53" s="54"/>
      <c r="E53" s="67"/>
      <c r="F53" s="68">
        <f>IF(M11=N42,M11,N42)</f>
        <v>18</v>
      </c>
      <c r="G53" s="54"/>
      <c r="H53" s="54"/>
      <c r="I53" s="54"/>
      <c r="J53" s="54"/>
      <c r="K53" s="54"/>
      <c r="L53" s="54"/>
      <c r="M53" s="55"/>
      <c r="N53" s="56"/>
      <c r="O53" s="2"/>
      <c r="P53" s="2"/>
      <c r="Q53" s="2"/>
      <c r="R53" s="2"/>
      <c r="S53" s="57"/>
      <c r="T53" s="57"/>
      <c r="U53" s="57"/>
      <c r="V53" s="63"/>
      <c r="W53" s="63"/>
      <c r="X53" s="63"/>
      <c r="Y53" s="2"/>
      <c r="Z53" s="57"/>
      <c r="AA53" s="58"/>
      <c r="AB53" s="59"/>
      <c r="AD53" s="60"/>
      <c r="AE53" s="107"/>
      <c r="AF53" s="107"/>
      <c r="AG53" s="89"/>
      <c r="AH53" s="89"/>
      <c r="AI53" s="89"/>
      <c r="AJ53" s="89"/>
      <c r="AK53" s="89"/>
      <c r="AL53" s="89"/>
      <c r="AM53" s="107"/>
      <c r="AN53" s="107"/>
      <c r="AO53" s="107"/>
      <c r="AP53" s="107"/>
      <c r="AQ53" s="107"/>
      <c r="AR53" s="107"/>
      <c r="AS53" s="107"/>
      <c r="AT53" s="107"/>
      <c r="AU53" s="107"/>
      <c r="AV53" s="107"/>
      <c r="AW53" s="107"/>
      <c r="AX53" s="107"/>
      <c r="AY53" s="107"/>
      <c r="AZ53" s="107"/>
      <c r="BA53" s="107"/>
    </row>
    <row r="54" spans="1:53" s="49" customFormat="1" ht="13.5" customHeight="1" x14ac:dyDescent="0.15">
      <c r="A54" s="61"/>
      <c r="B54" s="66"/>
      <c r="C54" s="62"/>
      <c r="D54" s="54"/>
      <c r="E54" s="54"/>
      <c r="F54" s="54"/>
      <c r="G54" s="54"/>
      <c r="H54" s="54"/>
      <c r="I54" s="54"/>
      <c r="J54" s="54"/>
      <c r="K54" s="54"/>
      <c r="L54" s="54"/>
      <c r="M54" s="55"/>
      <c r="N54" s="56"/>
      <c r="O54" s="2"/>
      <c r="P54" s="2"/>
      <c r="Q54" s="2"/>
      <c r="R54" s="2"/>
      <c r="S54" s="57"/>
      <c r="T54" s="57"/>
      <c r="U54" s="57"/>
      <c r="V54" s="63"/>
      <c r="W54" s="63"/>
      <c r="X54" s="63"/>
      <c r="Y54" s="2"/>
      <c r="Z54" s="57"/>
      <c r="AA54" s="58"/>
      <c r="AB54" s="59"/>
      <c r="AD54" s="60"/>
      <c r="AE54" s="107"/>
      <c r="AF54" s="107"/>
      <c r="AG54" s="89"/>
      <c r="AH54" s="89"/>
      <c r="AI54" s="89"/>
      <c r="AJ54" s="89"/>
      <c r="AK54" s="89"/>
      <c r="AL54" s="89"/>
      <c r="AM54" s="107"/>
      <c r="AN54" s="107"/>
      <c r="AO54" s="107"/>
      <c r="AP54" s="107"/>
      <c r="AQ54" s="107"/>
      <c r="AR54" s="107"/>
      <c r="AS54" s="107"/>
      <c r="AT54" s="107"/>
      <c r="AU54" s="107"/>
      <c r="AV54" s="107"/>
      <c r="AW54" s="107"/>
      <c r="AX54" s="107"/>
      <c r="AY54" s="107"/>
      <c r="AZ54" s="107"/>
      <c r="BA54" s="107"/>
    </row>
    <row r="55" spans="1:53" s="49" customFormat="1" ht="26.1" customHeight="1" x14ac:dyDescent="0.15">
      <c r="A55" s="138" t="s">
        <v>61</v>
      </c>
      <c r="B55" s="140"/>
      <c r="C55" s="140"/>
      <c r="D55" s="140"/>
      <c r="E55" s="140"/>
      <c r="F55" s="140"/>
      <c r="G55" s="140"/>
      <c r="H55" s="140"/>
      <c r="I55" s="140"/>
      <c r="J55" s="140"/>
      <c r="K55" s="140"/>
      <c r="L55" s="140"/>
      <c r="M55" s="55"/>
      <c r="N55" s="56"/>
      <c r="O55" s="2"/>
      <c r="P55" s="2"/>
      <c r="Q55" s="2"/>
      <c r="R55" s="2"/>
      <c r="S55" s="57"/>
      <c r="T55" s="57"/>
      <c r="U55" s="57"/>
      <c r="V55" s="63"/>
      <c r="W55" s="63"/>
      <c r="X55" s="63"/>
      <c r="Y55" s="2"/>
      <c r="Z55" s="57"/>
      <c r="AA55" s="58"/>
      <c r="AB55" s="59"/>
      <c r="AD55" s="60"/>
      <c r="AE55" s="107"/>
      <c r="AF55" s="107"/>
      <c r="AG55" s="89"/>
      <c r="AH55" s="89"/>
      <c r="AI55" s="89"/>
      <c r="AJ55" s="89"/>
      <c r="AK55" s="89"/>
      <c r="AL55" s="89"/>
      <c r="AM55" s="107"/>
      <c r="AN55" s="107"/>
      <c r="AO55" s="107"/>
      <c r="AP55" s="107"/>
      <c r="AQ55" s="107"/>
      <c r="AR55" s="107"/>
      <c r="AS55" s="107"/>
      <c r="AT55" s="107"/>
      <c r="AU55" s="107"/>
      <c r="AV55" s="107"/>
      <c r="AW55" s="107"/>
      <c r="AX55" s="107"/>
      <c r="AY55" s="107"/>
      <c r="AZ55" s="107"/>
      <c r="BA55" s="107"/>
    </row>
    <row r="56" spans="1:53" x14ac:dyDescent="0.15">
      <c r="A56" s="71"/>
      <c r="B56" s="70"/>
      <c r="C56" s="70"/>
      <c r="D56" s="70"/>
      <c r="E56" s="70"/>
      <c r="G56" s="70"/>
      <c r="AA56" s="37"/>
      <c r="AD56" s="52"/>
    </row>
    <row r="57" spans="1:53" x14ac:dyDescent="0.15">
      <c r="A57" s="71" t="s">
        <v>59</v>
      </c>
      <c r="B57" s="70"/>
      <c r="C57" s="70"/>
      <c r="D57" s="70"/>
      <c r="E57" s="70"/>
      <c r="G57" s="70"/>
      <c r="AA57" s="37"/>
      <c r="AD57" s="52"/>
    </row>
    <row r="58" spans="1:53" x14ac:dyDescent="0.15">
      <c r="A58" s="71" t="s">
        <v>83</v>
      </c>
      <c r="B58" s="70"/>
      <c r="C58" s="70" t="s">
        <v>103</v>
      </c>
      <c r="D58" s="70"/>
      <c r="E58" s="70"/>
      <c r="G58" s="70"/>
      <c r="AA58" s="37"/>
      <c r="AD58" s="52"/>
    </row>
    <row r="59" spans="1:53" x14ac:dyDescent="0.15">
      <c r="A59" s="86" t="s">
        <v>69</v>
      </c>
      <c r="B59" s="113">
        <v>21</v>
      </c>
      <c r="C59" s="87" t="s">
        <v>58</v>
      </c>
      <c r="AD59" s="52"/>
    </row>
    <row r="60" spans="1:53" x14ac:dyDescent="0.15">
      <c r="A60" s="86" t="s">
        <v>70</v>
      </c>
      <c r="B60" s="113">
        <v>18</v>
      </c>
      <c r="C60" s="87" t="s">
        <v>58</v>
      </c>
      <c r="AD60" s="52"/>
    </row>
    <row r="61" spans="1:53" s="103" customFormat="1" x14ac:dyDescent="0.15">
      <c r="A61" s="86" t="s">
        <v>71</v>
      </c>
      <c r="B61" s="113">
        <v>22</v>
      </c>
      <c r="C61" s="87" t="s">
        <v>58</v>
      </c>
      <c r="D61" s="99"/>
      <c r="E61" s="99"/>
      <c r="F61" s="70"/>
      <c r="G61" s="99"/>
      <c r="H61" s="70"/>
      <c r="I61" s="70"/>
      <c r="J61" s="70"/>
      <c r="K61" s="70"/>
      <c r="L61" s="70"/>
      <c r="M61" s="41"/>
      <c r="N61" s="1"/>
      <c r="O61" s="2"/>
      <c r="P61" s="2"/>
      <c r="Q61" s="2"/>
      <c r="R61" s="2"/>
      <c r="S61" s="1"/>
      <c r="T61" s="1"/>
      <c r="U61" s="1"/>
      <c r="V61" s="63"/>
      <c r="W61" s="63"/>
      <c r="X61" s="63"/>
      <c r="Y61" s="3"/>
      <c r="Z61" s="1"/>
      <c r="AA61" s="1"/>
      <c r="AB61" s="4"/>
      <c r="AC61"/>
      <c r="AD61" s="4"/>
      <c r="AE61" s="104"/>
      <c r="AF61" s="104"/>
      <c r="AG61" s="70"/>
      <c r="AH61" s="70"/>
      <c r="AI61" s="70"/>
      <c r="AJ61" s="99"/>
      <c r="AK61" s="99"/>
      <c r="AL61" s="99"/>
      <c r="AM61" s="108"/>
      <c r="AN61" s="108"/>
      <c r="AO61" s="108"/>
      <c r="AP61" s="108"/>
      <c r="AQ61" s="108"/>
      <c r="AR61" s="108"/>
      <c r="AS61" s="108"/>
      <c r="AT61" s="108"/>
      <c r="AU61" s="108"/>
      <c r="AV61" s="108"/>
      <c r="AW61" s="108"/>
      <c r="AX61" s="108"/>
      <c r="AY61" s="108"/>
      <c r="AZ61" s="108"/>
      <c r="BA61" s="108"/>
    </row>
    <row r="62" spans="1:53" s="103" customFormat="1" x14ac:dyDescent="0.15">
      <c r="A62" s="86" t="s">
        <v>72</v>
      </c>
      <c r="B62" s="113">
        <v>22</v>
      </c>
      <c r="C62" s="87" t="s">
        <v>58</v>
      </c>
      <c r="D62" s="99"/>
      <c r="E62" s="99"/>
      <c r="F62" s="70"/>
      <c r="G62" s="99"/>
      <c r="H62" s="70"/>
      <c r="I62" s="70"/>
      <c r="J62" s="70"/>
      <c r="K62" s="70"/>
      <c r="L62" s="70"/>
      <c r="M62" s="41"/>
      <c r="N62" s="1"/>
      <c r="O62" s="2"/>
      <c r="P62" s="2"/>
      <c r="Q62" s="2"/>
      <c r="R62" s="2"/>
      <c r="S62" s="1"/>
      <c r="T62" s="1"/>
      <c r="U62" s="1"/>
      <c r="V62" s="63"/>
      <c r="W62" s="63"/>
      <c r="X62" s="63"/>
      <c r="Y62" s="3"/>
      <c r="Z62" s="1"/>
      <c r="AA62" s="1"/>
      <c r="AB62" s="4"/>
      <c r="AC62"/>
      <c r="AD62" s="4"/>
      <c r="AE62" s="104"/>
      <c r="AF62" s="104"/>
      <c r="AG62" s="70"/>
      <c r="AH62" s="70"/>
      <c r="AI62" s="70"/>
      <c r="AJ62" s="99"/>
      <c r="AK62" s="99"/>
      <c r="AL62" s="99"/>
      <c r="AM62" s="108"/>
      <c r="AN62" s="108"/>
      <c r="AO62" s="108"/>
      <c r="AP62" s="108"/>
      <c r="AQ62" s="108"/>
      <c r="AR62" s="108"/>
      <c r="AS62" s="108"/>
      <c r="AT62" s="108"/>
      <c r="AU62" s="108"/>
      <c r="AV62" s="108"/>
      <c r="AW62" s="108"/>
      <c r="AX62" s="108"/>
      <c r="AY62" s="108"/>
      <c r="AZ62" s="108"/>
      <c r="BA62" s="108"/>
    </row>
    <row r="63" spans="1:53" s="103" customFormat="1" x14ac:dyDescent="0.15">
      <c r="A63" s="86" t="s">
        <v>73</v>
      </c>
      <c r="B63" s="113">
        <v>20</v>
      </c>
      <c r="C63" s="87" t="s">
        <v>58</v>
      </c>
      <c r="D63" s="99"/>
      <c r="E63" s="99"/>
      <c r="F63" s="70"/>
      <c r="G63" s="99"/>
      <c r="H63" s="70"/>
      <c r="I63" s="70"/>
      <c r="J63" s="70"/>
      <c r="K63" s="70"/>
      <c r="L63" s="70"/>
      <c r="M63" s="41"/>
      <c r="N63" s="1"/>
      <c r="O63" s="2"/>
      <c r="P63" s="2"/>
      <c r="Q63" s="2"/>
      <c r="R63" s="2"/>
      <c r="S63" s="1"/>
      <c r="T63" s="1"/>
      <c r="U63" s="1"/>
      <c r="V63" s="63"/>
      <c r="W63" s="63"/>
      <c r="X63" s="63"/>
      <c r="Y63" s="3"/>
      <c r="Z63" s="1"/>
      <c r="AA63" s="1"/>
      <c r="AB63" s="4"/>
      <c r="AC63"/>
      <c r="AD63" s="4"/>
      <c r="AE63" s="104"/>
      <c r="AF63" s="104"/>
      <c r="AG63" s="70"/>
      <c r="AH63" s="70"/>
      <c r="AI63" s="70"/>
      <c r="AJ63" s="99"/>
      <c r="AK63" s="99"/>
      <c r="AL63" s="99"/>
      <c r="AM63" s="108"/>
      <c r="AN63" s="108"/>
      <c r="AO63" s="108"/>
      <c r="AP63" s="108"/>
      <c r="AQ63" s="108"/>
      <c r="AR63" s="108"/>
      <c r="AS63" s="108"/>
      <c r="AT63" s="108"/>
      <c r="AU63" s="108"/>
      <c r="AV63" s="108"/>
      <c r="AW63" s="108"/>
      <c r="AX63" s="108"/>
      <c r="AY63" s="108"/>
      <c r="AZ63" s="108"/>
      <c r="BA63" s="108"/>
    </row>
    <row r="64" spans="1:53" s="103" customFormat="1" x14ac:dyDescent="0.15">
      <c r="A64" s="86" t="s">
        <v>74</v>
      </c>
      <c r="B64" s="113">
        <v>19</v>
      </c>
      <c r="C64" s="87" t="s">
        <v>58</v>
      </c>
      <c r="D64" s="99"/>
      <c r="E64" s="99"/>
      <c r="F64" s="70"/>
      <c r="G64" s="99"/>
      <c r="H64" s="70"/>
      <c r="I64" s="70"/>
      <c r="J64" s="70"/>
      <c r="K64" s="70"/>
      <c r="L64" s="70"/>
      <c r="M64" s="41"/>
      <c r="N64" s="1"/>
      <c r="O64" s="2"/>
      <c r="P64" s="2"/>
      <c r="Q64" s="2"/>
      <c r="R64" s="2"/>
      <c r="S64" s="1"/>
      <c r="T64" s="1"/>
      <c r="U64" s="1"/>
      <c r="V64" s="63"/>
      <c r="W64" s="63"/>
      <c r="X64" s="63"/>
      <c r="Y64" s="3"/>
      <c r="Z64" s="1"/>
      <c r="AA64" s="1"/>
      <c r="AB64" s="4"/>
      <c r="AC64"/>
      <c r="AD64" s="4"/>
      <c r="AE64" s="104"/>
      <c r="AF64" s="104"/>
      <c r="AG64" s="70"/>
      <c r="AH64" s="70"/>
      <c r="AI64" s="70"/>
      <c r="AJ64" s="99"/>
      <c r="AK64" s="99"/>
      <c r="AL64" s="99"/>
      <c r="AM64" s="108"/>
      <c r="AN64" s="108"/>
      <c r="AO64" s="108"/>
      <c r="AP64" s="108"/>
      <c r="AQ64" s="108"/>
      <c r="AR64" s="108"/>
      <c r="AS64" s="108"/>
      <c r="AT64" s="108"/>
      <c r="AU64" s="108"/>
      <c r="AV64" s="108"/>
      <c r="AW64" s="108"/>
      <c r="AX64" s="108"/>
      <c r="AY64" s="108"/>
      <c r="AZ64" s="108"/>
      <c r="BA64" s="108"/>
    </row>
    <row r="65" spans="1:53" s="103" customFormat="1" x14ac:dyDescent="0.15">
      <c r="A65" s="86" t="s">
        <v>75</v>
      </c>
      <c r="B65" s="113">
        <v>21</v>
      </c>
      <c r="C65" s="87" t="s">
        <v>58</v>
      </c>
      <c r="D65" s="99"/>
      <c r="E65" s="99"/>
      <c r="F65" s="70"/>
      <c r="G65" s="99"/>
      <c r="H65" s="70"/>
      <c r="I65" s="70"/>
      <c r="J65" s="70"/>
      <c r="K65" s="70"/>
      <c r="L65" s="70"/>
      <c r="M65" s="41"/>
      <c r="N65" s="1"/>
      <c r="O65" s="2"/>
      <c r="P65" s="2"/>
      <c r="Q65" s="2"/>
      <c r="R65" s="2"/>
      <c r="S65" s="1"/>
      <c r="T65" s="1"/>
      <c r="U65" s="1"/>
      <c r="V65" s="63"/>
      <c r="W65" s="63"/>
      <c r="X65" s="63"/>
      <c r="Y65" s="3"/>
      <c r="Z65" s="1"/>
      <c r="AA65" s="1"/>
      <c r="AB65" s="4"/>
      <c r="AC65"/>
      <c r="AD65" s="4"/>
      <c r="AE65" s="104"/>
      <c r="AF65" s="104"/>
      <c r="AG65" s="70"/>
      <c r="AH65" s="70"/>
      <c r="AI65" s="70"/>
      <c r="AJ65" s="99"/>
      <c r="AK65" s="99"/>
      <c r="AL65" s="99"/>
      <c r="AM65" s="108"/>
      <c r="AN65" s="108"/>
      <c r="AO65" s="108"/>
      <c r="AP65" s="108"/>
      <c r="AQ65" s="108"/>
      <c r="AR65" s="108"/>
      <c r="AS65" s="108"/>
      <c r="AT65" s="108"/>
      <c r="AU65" s="108"/>
      <c r="AV65" s="108"/>
      <c r="AW65" s="108"/>
      <c r="AX65" s="108"/>
      <c r="AY65" s="108"/>
      <c r="AZ65" s="108"/>
      <c r="BA65" s="108"/>
    </row>
    <row r="66" spans="1:53" s="103" customFormat="1" x14ac:dyDescent="0.15">
      <c r="A66" s="86" t="s">
        <v>76</v>
      </c>
      <c r="B66" s="113">
        <v>19</v>
      </c>
      <c r="C66" s="87" t="s">
        <v>58</v>
      </c>
      <c r="D66" s="99"/>
      <c r="E66" s="99"/>
      <c r="F66" s="70"/>
      <c r="G66" s="99"/>
      <c r="H66" s="70"/>
      <c r="I66" s="70"/>
      <c r="J66" s="70"/>
      <c r="K66" s="70"/>
      <c r="L66" s="70"/>
      <c r="M66" s="41"/>
      <c r="N66" s="1"/>
      <c r="O66" s="2"/>
      <c r="P66" s="2"/>
      <c r="Q66" s="2"/>
      <c r="R66" s="2"/>
      <c r="S66" s="1"/>
      <c r="T66" s="1"/>
      <c r="U66" s="1"/>
      <c r="V66" s="63"/>
      <c r="W66" s="63"/>
      <c r="X66" s="63"/>
      <c r="Y66" s="3"/>
      <c r="Z66" s="1"/>
      <c r="AA66" s="1"/>
      <c r="AB66" s="4"/>
      <c r="AC66"/>
      <c r="AD66" s="4"/>
      <c r="AE66" s="104"/>
      <c r="AF66" s="104"/>
      <c r="AG66" s="70"/>
      <c r="AH66" s="70"/>
      <c r="AI66" s="70"/>
      <c r="AJ66" s="99"/>
      <c r="AK66" s="99"/>
      <c r="AL66" s="99"/>
      <c r="AM66" s="108"/>
      <c r="AN66" s="108"/>
      <c r="AO66" s="108"/>
      <c r="AP66" s="108"/>
      <c r="AQ66" s="108"/>
      <c r="AR66" s="108"/>
      <c r="AS66" s="108"/>
      <c r="AT66" s="108"/>
      <c r="AU66" s="108"/>
      <c r="AV66" s="108"/>
      <c r="AW66" s="108"/>
      <c r="AX66" s="108"/>
      <c r="AY66" s="108"/>
      <c r="AZ66" s="108"/>
      <c r="BA66" s="108"/>
    </row>
    <row r="67" spans="1:53" s="103" customFormat="1" x14ac:dyDescent="0.15">
      <c r="A67" s="86" t="s">
        <v>77</v>
      </c>
      <c r="B67" s="113">
        <v>20</v>
      </c>
      <c r="C67" s="87" t="s">
        <v>58</v>
      </c>
      <c r="D67" s="99"/>
      <c r="E67" s="99"/>
      <c r="F67" s="70"/>
      <c r="G67" s="99"/>
      <c r="H67" s="70"/>
      <c r="I67" s="70"/>
      <c r="J67" s="70"/>
      <c r="K67" s="70"/>
      <c r="L67" s="70"/>
      <c r="M67" s="41"/>
      <c r="N67" s="1"/>
      <c r="O67" s="2"/>
      <c r="P67" s="2"/>
      <c r="Q67" s="2"/>
      <c r="R67" s="2"/>
      <c r="S67" s="1"/>
      <c r="T67" s="1"/>
      <c r="U67" s="1"/>
      <c r="V67" s="63"/>
      <c r="W67" s="63"/>
      <c r="X67" s="63"/>
      <c r="Y67" s="3"/>
      <c r="Z67" s="1"/>
      <c r="AA67" s="1"/>
      <c r="AB67" s="4"/>
      <c r="AC67"/>
      <c r="AD67" s="4"/>
      <c r="AE67" s="104"/>
      <c r="AF67" s="104"/>
      <c r="AG67" s="70"/>
      <c r="AH67" s="70"/>
      <c r="AI67" s="70"/>
      <c r="AJ67" s="99"/>
      <c r="AK67" s="99"/>
      <c r="AL67" s="99"/>
      <c r="AM67" s="108"/>
      <c r="AN67" s="108"/>
      <c r="AO67" s="108"/>
      <c r="AP67" s="108"/>
      <c r="AQ67" s="108"/>
      <c r="AR67" s="108"/>
      <c r="AS67" s="108"/>
      <c r="AT67" s="108"/>
      <c r="AU67" s="108"/>
      <c r="AV67" s="108"/>
      <c r="AW67" s="108"/>
      <c r="AX67" s="108"/>
      <c r="AY67" s="108"/>
      <c r="AZ67" s="108"/>
      <c r="BA67" s="108"/>
    </row>
    <row r="68" spans="1:53" s="103" customFormat="1" x14ac:dyDescent="0.15">
      <c r="A68" s="86" t="s">
        <v>78</v>
      </c>
      <c r="B68" s="113">
        <v>19</v>
      </c>
      <c r="C68" s="87" t="s">
        <v>58</v>
      </c>
      <c r="D68" s="99"/>
      <c r="E68" s="99"/>
      <c r="F68" s="70"/>
      <c r="G68" s="99"/>
      <c r="H68" s="70"/>
      <c r="I68" s="70"/>
      <c r="J68" s="70"/>
      <c r="K68" s="70"/>
      <c r="L68" s="70"/>
      <c r="M68" s="41"/>
      <c r="N68" s="1"/>
      <c r="O68" s="2"/>
      <c r="P68" s="2"/>
      <c r="Q68" s="2"/>
      <c r="R68" s="2"/>
      <c r="S68" s="1"/>
      <c r="T68" s="1"/>
      <c r="U68" s="1"/>
      <c r="V68" s="63"/>
      <c r="W68" s="63"/>
      <c r="X68" s="63"/>
      <c r="Y68" s="3"/>
      <c r="Z68" s="1"/>
      <c r="AA68" s="1"/>
      <c r="AB68" s="4"/>
      <c r="AC68"/>
      <c r="AD68" s="4"/>
      <c r="AE68" s="104"/>
      <c r="AF68" s="104"/>
      <c r="AG68" s="70"/>
      <c r="AH68" s="70"/>
      <c r="AI68" s="70"/>
      <c r="AJ68" s="99"/>
      <c r="AK68" s="99"/>
      <c r="AL68" s="99"/>
      <c r="AM68" s="108"/>
      <c r="AN68" s="108"/>
      <c r="AO68" s="108"/>
      <c r="AP68" s="108"/>
      <c r="AQ68" s="108"/>
      <c r="AR68" s="108"/>
      <c r="AS68" s="108"/>
      <c r="AT68" s="108"/>
      <c r="AU68" s="108"/>
      <c r="AV68" s="108"/>
      <c r="AW68" s="108"/>
      <c r="AX68" s="108"/>
      <c r="AY68" s="108"/>
      <c r="AZ68" s="108"/>
      <c r="BA68" s="108"/>
    </row>
    <row r="69" spans="1:53" s="103" customFormat="1" x14ac:dyDescent="0.15">
      <c r="A69" s="86" t="s">
        <v>79</v>
      </c>
      <c r="B69" s="113">
        <v>18</v>
      </c>
      <c r="C69" s="87" t="s">
        <v>58</v>
      </c>
      <c r="D69" s="99"/>
      <c r="E69" s="99"/>
      <c r="F69" s="70"/>
      <c r="G69" s="99"/>
      <c r="H69" s="70"/>
      <c r="I69" s="70"/>
      <c r="J69" s="70"/>
      <c r="K69" s="70"/>
      <c r="L69" s="70"/>
      <c r="M69" s="41"/>
      <c r="N69" s="1"/>
      <c r="O69" s="2"/>
      <c r="P69" s="2"/>
      <c r="Q69" s="2"/>
      <c r="R69" s="2"/>
      <c r="S69" s="1"/>
      <c r="T69" s="1"/>
      <c r="U69" s="1"/>
      <c r="V69" s="63"/>
      <c r="W69" s="63"/>
      <c r="X69" s="63"/>
      <c r="Y69" s="3"/>
      <c r="Z69" s="1"/>
      <c r="AA69" s="1"/>
      <c r="AB69" s="4"/>
      <c r="AC69"/>
      <c r="AD69" s="4"/>
      <c r="AE69" s="104"/>
      <c r="AF69" s="104"/>
      <c r="AG69" s="70"/>
      <c r="AH69" s="70"/>
      <c r="AI69" s="70"/>
      <c r="AJ69" s="99"/>
      <c r="AK69" s="99"/>
      <c r="AL69" s="99"/>
      <c r="AM69" s="108"/>
      <c r="AN69" s="108"/>
      <c r="AO69" s="108"/>
      <c r="AP69" s="108"/>
      <c r="AQ69" s="108"/>
      <c r="AR69" s="108"/>
      <c r="AS69" s="108"/>
      <c r="AT69" s="108"/>
      <c r="AU69" s="108"/>
      <c r="AV69" s="108"/>
      <c r="AW69" s="108"/>
      <c r="AX69" s="108"/>
      <c r="AY69" s="108"/>
      <c r="AZ69" s="108"/>
      <c r="BA69" s="108"/>
    </row>
    <row r="70" spans="1:53" s="103" customFormat="1" x14ac:dyDescent="0.15">
      <c r="A70" s="86" t="s">
        <v>80</v>
      </c>
      <c r="B70" s="113">
        <v>22</v>
      </c>
      <c r="C70" s="87" t="s">
        <v>58</v>
      </c>
      <c r="D70" s="99"/>
      <c r="E70" s="99"/>
      <c r="F70" s="70"/>
      <c r="G70" s="99"/>
      <c r="H70" s="70"/>
      <c r="I70" s="70"/>
      <c r="J70" s="70"/>
      <c r="K70" s="70"/>
      <c r="L70" s="70"/>
      <c r="M70" s="41"/>
      <c r="N70" s="1"/>
      <c r="O70" s="2"/>
      <c r="P70" s="2"/>
      <c r="Q70" s="2"/>
      <c r="R70" s="2"/>
      <c r="S70" s="1"/>
      <c r="T70" s="1"/>
      <c r="U70" s="1"/>
      <c r="V70" s="63"/>
      <c r="W70" s="63"/>
      <c r="X70" s="63"/>
      <c r="Y70" s="3"/>
      <c r="Z70" s="1"/>
      <c r="AA70" s="1"/>
      <c r="AB70" s="4"/>
      <c r="AC70"/>
      <c r="AD70" s="4"/>
      <c r="AE70" s="104"/>
      <c r="AF70" s="104"/>
      <c r="AG70" s="70"/>
      <c r="AH70" s="70"/>
      <c r="AI70" s="70"/>
      <c r="AJ70" s="99"/>
      <c r="AK70" s="99"/>
      <c r="AL70" s="99"/>
      <c r="AM70" s="108"/>
      <c r="AN70" s="108"/>
      <c r="AO70" s="108"/>
      <c r="AP70" s="108"/>
      <c r="AQ70" s="108"/>
      <c r="AR70" s="108"/>
      <c r="AS70" s="108"/>
      <c r="AT70" s="108"/>
      <c r="AU70" s="108"/>
      <c r="AV70" s="108"/>
      <c r="AW70" s="108"/>
      <c r="AX70" s="108"/>
      <c r="AY70" s="108"/>
      <c r="AZ70" s="108"/>
      <c r="BA70" s="108"/>
    </row>
    <row r="71" spans="1:53" s="103" customFormat="1" x14ac:dyDescent="0.15">
      <c r="A71" s="86" t="s">
        <v>65</v>
      </c>
      <c r="B71" s="113">
        <f>SUM(B59:B70)</f>
        <v>241</v>
      </c>
      <c r="C71" s="87" t="s">
        <v>58</v>
      </c>
      <c r="D71" s="99"/>
      <c r="E71" s="99"/>
      <c r="F71" s="70"/>
      <c r="G71" s="99"/>
      <c r="H71" s="70"/>
      <c r="I71" s="70"/>
      <c r="J71" s="70"/>
      <c r="K71" s="70"/>
      <c r="L71" s="70"/>
      <c r="M71" s="41"/>
      <c r="N71" s="1"/>
      <c r="O71" s="2"/>
      <c r="P71" s="2"/>
      <c r="Q71" s="2"/>
      <c r="R71" s="2"/>
      <c r="S71" s="1"/>
      <c r="T71" s="1"/>
      <c r="U71" s="1"/>
      <c r="V71" s="63"/>
      <c r="W71" s="63"/>
      <c r="X71" s="63"/>
      <c r="Y71" s="3"/>
      <c r="Z71" s="1"/>
      <c r="AA71" s="1"/>
      <c r="AB71" s="4"/>
      <c r="AC71"/>
      <c r="AD71" s="4"/>
      <c r="AE71" s="104"/>
      <c r="AF71" s="104"/>
      <c r="AG71" s="70"/>
      <c r="AH71" s="70"/>
      <c r="AI71" s="70"/>
      <c r="AJ71" s="99"/>
      <c r="AK71" s="99"/>
      <c r="AL71" s="99"/>
      <c r="AM71" s="108"/>
      <c r="AN71" s="108"/>
      <c r="AO71" s="108"/>
      <c r="AP71" s="108"/>
      <c r="AQ71" s="108"/>
      <c r="AR71" s="108"/>
      <c r="AS71" s="108"/>
      <c r="AT71" s="108"/>
      <c r="AU71" s="108"/>
      <c r="AV71" s="108"/>
      <c r="AW71" s="108"/>
      <c r="AX71" s="108"/>
      <c r="AY71" s="108"/>
      <c r="AZ71" s="108"/>
      <c r="BA71" s="108"/>
    </row>
  </sheetData>
  <sheetProtection sheet="1" selectLockedCells="1"/>
  <mergeCells count="22">
    <mergeCell ref="I10:L15"/>
    <mergeCell ref="I16:L19"/>
    <mergeCell ref="I20:L30"/>
    <mergeCell ref="I31:L42"/>
    <mergeCell ref="A46:L46"/>
    <mergeCell ref="A47:L47"/>
    <mergeCell ref="A55:L55"/>
    <mergeCell ref="A41:F41"/>
    <mergeCell ref="A42:F42"/>
    <mergeCell ref="A43:L43"/>
    <mergeCell ref="A44:L44"/>
    <mergeCell ref="A45:L45"/>
    <mergeCell ref="A1:L1"/>
    <mergeCell ref="A2:G2"/>
    <mergeCell ref="H4:L4"/>
    <mergeCell ref="H5:L5"/>
    <mergeCell ref="H6:L6"/>
    <mergeCell ref="A8:A9"/>
    <mergeCell ref="C8:E9"/>
    <mergeCell ref="G8:G9"/>
    <mergeCell ref="H8:H9"/>
    <mergeCell ref="I8:L9"/>
  </mergeCells>
  <phoneticPr fontId="3"/>
  <conditionalFormatting sqref="A10">
    <cfRule type="expression" dxfId="385" priority="66">
      <formula>$N$10=0</formula>
    </cfRule>
  </conditionalFormatting>
  <conditionalFormatting sqref="A11">
    <cfRule type="expression" dxfId="384" priority="65">
      <formula>$N$11=0</formula>
    </cfRule>
  </conditionalFormatting>
  <conditionalFormatting sqref="A12">
    <cfRule type="expression" dxfId="383" priority="64">
      <formula>$N$12=0</formula>
    </cfRule>
  </conditionalFormatting>
  <conditionalFormatting sqref="A13">
    <cfRule type="expression" dxfId="382" priority="63">
      <formula>$N$13=0</formula>
    </cfRule>
  </conditionalFormatting>
  <conditionalFormatting sqref="A14">
    <cfRule type="expression" dxfId="381" priority="62">
      <formula>$N$14=0</formula>
    </cfRule>
  </conditionalFormatting>
  <conditionalFormatting sqref="A15">
    <cfRule type="expression" dxfId="380" priority="61">
      <formula>$N$15=0</formula>
    </cfRule>
  </conditionalFormatting>
  <conditionalFormatting sqref="A16">
    <cfRule type="expression" dxfId="379" priority="60">
      <formula>$N$16=0</formula>
    </cfRule>
  </conditionalFormatting>
  <conditionalFormatting sqref="A17">
    <cfRule type="expression" dxfId="378" priority="59">
      <formula>$N$17=0</formula>
    </cfRule>
  </conditionalFormatting>
  <conditionalFormatting sqref="A18">
    <cfRule type="expression" dxfId="377" priority="58">
      <formula>$N$18=0</formula>
    </cfRule>
  </conditionalFormatting>
  <conditionalFormatting sqref="A19">
    <cfRule type="expression" dxfId="376" priority="57">
      <formula>$N$19=0</formula>
    </cfRule>
  </conditionalFormatting>
  <conditionalFormatting sqref="A20">
    <cfRule type="expression" dxfId="375" priority="56">
      <formula>$N$20=0</formula>
    </cfRule>
  </conditionalFormatting>
  <conditionalFormatting sqref="A21">
    <cfRule type="expression" dxfId="374" priority="55">
      <formula>$N$21=0</formula>
    </cfRule>
  </conditionalFormatting>
  <conditionalFormatting sqref="A22">
    <cfRule type="expression" dxfId="373" priority="54">
      <formula>$N$22=0</formula>
    </cfRule>
  </conditionalFormatting>
  <conditionalFormatting sqref="A23">
    <cfRule type="expression" dxfId="372" priority="53">
      <formula>$N$23=0</formula>
    </cfRule>
  </conditionalFormatting>
  <conditionalFormatting sqref="A24">
    <cfRule type="expression" dxfId="371" priority="52">
      <formula>$N$24=0</formula>
    </cfRule>
  </conditionalFormatting>
  <conditionalFormatting sqref="A25">
    <cfRule type="expression" dxfId="370" priority="51">
      <formula>$N$25=0</formula>
    </cfRule>
  </conditionalFormatting>
  <conditionalFormatting sqref="A26">
    <cfRule type="expression" dxfId="369" priority="50">
      <formula>$N$26=0</formula>
    </cfRule>
  </conditionalFormatting>
  <conditionalFormatting sqref="A27">
    <cfRule type="expression" dxfId="368" priority="49">
      <formula>$N$27=0</formula>
    </cfRule>
  </conditionalFormatting>
  <conditionalFormatting sqref="A28">
    <cfRule type="expression" dxfId="367" priority="48">
      <formula>$N$28=0</formula>
    </cfRule>
  </conditionalFormatting>
  <conditionalFormatting sqref="A29">
    <cfRule type="expression" dxfId="366" priority="47">
      <formula>$N$29=0</formula>
    </cfRule>
  </conditionalFormatting>
  <conditionalFormatting sqref="A30">
    <cfRule type="expression" dxfId="365" priority="46">
      <formula>$N$30=0</formula>
    </cfRule>
  </conditionalFormatting>
  <conditionalFormatting sqref="A31">
    <cfRule type="expression" dxfId="364" priority="45">
      <formula>$N$31=0</formula>
    </cfRule>
  </conditionalFormatting>
  <conditionalFormatting sqref="A32">
    <cfRule type="expression" dxfId="363" priority="44">
      <formula>$N$32=0</formula>
    </cfRule>
  </conditionalFormatting>
  <conditionalFormatting sqref="A33">
    <cfRule type="expression" dxfId="362" priority="43">
      <formula>$N$33=0</formula>
    </cfRule>
  </conditionalFormatting>
  <conditionalFormatting sqref="A34">
    <cfRule type="expression" dxfId="361" priority="42">
      <formula>$N$34=0</formula>
    </cfRule>
  </conditionalFormatting>
  <conditionalFormatting sqref="A35">
    <cfRule type="expression" dxfId="360" priority="41">
      <formula>$N$35=0</formula>
    </cfRule>
  </conditionalFormatting>
  <conditionalFormatting sqref="A36">
    <cfRule type="expression" dxfId="359" priority="40">
      <formula>$N$36=0</formula>
    </cfRule>
  </conditionalFormatting>
  <conditionalFormatting sqref="A37">
    <cfRule type="expression" dxfId="358" priority="39">
      <formula>$N$37=0</formula>
    </cfRule>
  </conditionalFormatting>
  <conditionalFormatting sqref="B10:B40">
    <cfRule type="expression" dxfId="357" priority="4">
      <formula>$N10=0</formula>
    </cfRule>
  </conditionalFormatting>
  <conditionalFormatting sqref="A38">
    <cfRule type="expression" dxfId="356" priority="3">
      <formula>$N$38=0</formula>
    </cfRule>
  </conditionalFormatting>
  <conditionalFormatting sqref="A39">
    <cfRule type="expression" dxfId="355" priority="2">
      <formula>$N$39=0</formula>
    </cfRule>
  </conditionalFormatting>
  <conditionalFormatting sqref="A40">
    <cfRule type="expression" dxfId="354" priority="1">
      <formula>$N$40=0</formula>
    </cfRule>
  </conditionalFormatting>
  <dataValidations count="1">
    <dataValidation type="list" allowBlank="1" showInputMessage="1" sqref="H10:H40" xr:uid="{7EBD4A94-FA55-4B9C-A0C2-E1286FBF1FB0}">
      <formula1>$AB$10:$AB$18</formula1>
    </dataValidation>
  </dataValidations>
  <pageMargins left="0.70866141732283472" right="0.51181102362204722" top="0.74803149606299213" bottom="0.55118110236220474" header="0.31496062992125984" footer="0.31496062992125984"/>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defaultSize="0" autoFill="0" autoLine="0" autoPict="0">
                <anchor moveWithCells="1">
                  <from>
                    <xdr:col>8</xdr:col>
                    <xdr:colOff>0</xdr:colOff>
                    <xdr:row>15</xdr:row>
                    <xdr:rowOff>0</xdr:rowOff>
                  </from>
                  <to>
                    <xdr:col>9</xdr:col>
                    <xdr:colOff>266700</xdr:colOff>
                    <xdr:row>16</xdr:row>
                    <xdr:rowOff>19050</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8</xdr:col>
                    <xdr:colOff>0</xdr:colOff>
                    <xdr:row>16</xdr:row>
                    <xdr:rowOff>104775</xdr:rowOff>
                  </from>
                  <to>
                    <xdr:col>9</xdr:col>
                    <xdr:colOff>266700</xdr:colOff>
                    <xdr:row>17</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BABF-64F3-4523-A8F9-DACA7AA4A135}">
  <sheetPr>
    <pageSetUpPr fitToPage="1"/>
  </sheetPr>
  <dimension ref="A1:AW71"/>
  <sheetViews>
    <sheetView zoomScaleNormal="100" workbookViewId="0">
      <selection activeCell="C10" sqref="C10"/>
    </sheetView>
  </sheetViews>
  <sheetFormatPr defaultRowHeight="13.5" x14ac:dyDescent="0.15"/>
  <cols>
    <col min="1" max="1" width="11.875" style="99" customWidth="1"/>
    <col min="2" max="2" width="4.5" style="99" customWidth="1"/>
    <col min="3" max="3" width="10.125" style="99" customWidth="1"/>
    <col min="4" max="4" width="3.875" style="99" customWidth="1"/>
    <col min="5" max="5" width="10.125" style="99" customWidth="1"/>
    <col min="6" max="6" width="8.625" style="70" customWidth="1"/>
    <col min="7" max="7" width="14.625" style="99" customWidth="1"/>
    <col min="8" max="8" width="13.625" style="70" customWidth="1"/>
    <col min="9" max="9" width="4.625" style="70" customWidth="1"/>
    <col min="10" max="11" width="4" style="70" customWidth="1"/>
    <col min="12" max="12" width="4.625" style="70" customWidth="1"/>
    <col min="13" max="13" width="4.625" style="41" hidden="1" customWidth="1"/>
    <col min="14" max="14" width="4.625" style="1" hidden="1" customWidth="1"/>
    <col min="15" max="18" width="4.625" style="2" hidden="1" customWidth="1"/>
    <col min="19" max="21" width="4.625" style="1" hidden="1" customWidth="1"/>
    <col min="22" max="24" width="4.625" style="63" hidden="1" customWidth="1"/>
    <col min="25" max="25" width="4.625" style="3" hidden="1" customWidth="1"/>
    <col min="26" max="27" width="4.625" style="1" hidden="1" customWidth="1"/>
    <col min="28" max="28" width="4.625" style="4" hidden="1" customWidth="1"/>
    <col min="29" max="29" width="4.625" hidden="1" customWidth="1"/>
    <col min="30" max="30" width="4.625" style="4" hidden="1" customWidth="1"/>
    <col min="31" max="32" width="4.625" style="104" hidden="1" customWidth="1"/>
    <col min="33" max="38" width="4.625" style="70" hidden="1" customWidth="1"/>
    <col min="39" max="49" width="9" style="104"/>
  </cols>
  <sheetData>
    <row r="1" spans="1:35" ht="19.5" customHeight="1" x14ac:dyDescent="0.15">
      <c r="A1" s="146" t="s">
        <v>41</v>
      </c>
      <c r="B1" s="146"/>
      <c r="C1" s="146"/>
      <c r="D1" s="146"/>
      <c r="E1" s="146"/>
      <c r="F1" s="146"/>
      <c r="G1" s="146"/>
      <c r="H1" s="146"/>
      <c r="I1" s="146"/>
      <c r="J1" s="147"/>
      <c r="K1" s="147"/>
      <c r="L1" s="147"/>
      <c r="M1" s="40"/>
    </row>
    <row r="2" spans="1:35" ht="17.25" customHeight="1" x14ac:dyDescent="0.15">
      <c r="A2" s="148"/>
      <c r="B2" s="148"/>
      <c r="C2" s="148"/>
      <c r="D2" s="148"/>
      <c r="E2" s="148"/>
      <c r="F2" s="148"/>
      <c r="G2" s="148"/>
      <c r="I2" s="46">
        <v>2026</v>
      </c>
      <c r="J2" s="6" t="s">
        <v>0</v>
      </c>
      <c r="K2" s="47">
        <v>6</v>
      </c>
      <c r="L2" s="8" t="s">
        <v>53</v>
      </c>
    </row>
    <row r="3" spans="1:35" ht="9.75" customHeight="1" x14ac:dyDescent="0.15">
      <c r="A3" s="100"/>
      <c r="B3" s="100"/>
      <c r="C3" s="100"/>
      <c r="D3" s="100"/>
      <c r="E3" s="100"/>
      <c r="F3" s="100"/>
      <c r="G3" s="100"/>
    </row>
    <row r="4" spans="1:35" ht="17.25" customHeight="1" x14ac:dyDescent="0.15">
      <c r="A4" s="71"/>
      <c r="B4" s="71"/>
      <c r="C4" s="71"/>
      <c r="D4" s="72"/>
      <c r="E4" s="72"/>
      <c r="F4" s="73"/>
      <c r="G4" s="74" t="s">
        <v>1</v>
      </c>
      <c r="H4" s="166">
        <f>初期設定!B2</f>
        <v>0</v>
      </c>
      <c r="I4" s="167"/>
      <c r="J4" s="167"/>
      <c r="K4" s="167"/>
      <c r="L4" s="167"/>
    </row>
    <row r="5" spans="1:35" ht="17.25" customHeight="1" x14ac:dyDescent="0.15">
      <c r="A5" s="71"/>
      <c r="B5" s="71"/>
      <c r="C5" s="71"/>
      <c r="D5" s="72"/>
      <c r="E5" s="72"/>
      <c r="F5" s="73"/>
      <c r="G5" s="74" t="s">
        <v>2</v>
      </c>
      <c r="H5" s="166">
        <f>初期設定!B3</f>
        <v>0</v>
      </c>
      <c r="I5" s="168"/>
      <c r="J5" s="168"/>
      <c r="K5" s="168"/>
      <c r="L5" s="168"/>
    </row>
    <row r="6" spans="1:35" ht="17.25" customHeight="1" x14ac:dyDescent="0.15">
      <c r="A6" s="72"/>
      <c r="B6" s="72"/>
      <c r="C6" s="75"/>
      <c r="D6" s="75"/>
      <c r="E6" s="75"/>
      <c r="F6" s="76"/>
      <c r="G6" s="74" t="s">
        <v>3</v>
      </c>
      <c r="H6" s="166">
        <f>初期設定!B4</f>
        <v>0</v>
      </c>
      <c r="I6" s="168"/>
      <c r="J6" s="168"/>
      <c r="K6" s="168"/>
      <c r="L6" s="168"/>
    </row>
    <row r="7" spans="1:35" ht="9.9499999999999993" customHeight="1" x14ac:dyDescent="0.15">
      <c r="A7" s="72"/>
      <c r="B7" s="72"/>
      <c r="C7" s="77"/>
      <c r="D7" s="78"/>
      <c r="E7" s="77"/>
      <c r="F7" s="77"/>
      <c r="G7" s="72"/>
      <c r="H7" s="79"/>
    </row>
    <row r="8" spans="1:35" ht="17.25" customHeight="1" x14ac:dyDescent="0.15">
      <c r="A8" s="152" t="s">
        <v>4</v>
      </c>
      <c r="B8" s="80" t="s">
        <v>5</v>
      </c>
      <c r="C8" s="153" t="s">
        <v>6</v>
      </c>
      <c r="D8" s="154"/>
      <c r="E8" s="155"/>
      <c r="F8" s="101" t="s">
        <v>7</v>
      </c>
      <c r="G8" s="159" t="s">
        <v>8</v>
      </c>
      <c r="H8" s="161" t="s">
        <v>9</v>
      </c>
      <c r="I8" s="163" t="s">
        <v>10</v>
      </c>
      <c r="J8" s="164"/>
      <c r="K8" s="164"/>
      <c r="L8" s="164"/>
      <c r="M8" s="42"/>
      <c r="N8" s="21"/>
      <c r="O8" s="22"/>
      <c r="P8" s="22"/>
      <c r="Q8" s="22"/>
      <c r="R8" s="22"/>
      <c r="S8" s="21"/>
      <c r="T8" s="21"/>
      <c r="U8" s="21"/>
      <c r="V8" s="21"/>
      <c r="W8" s="21"/>
      <c r="X8" s="21"/>
      <c r="Y8" s="23"/>
      <c r="Z8" s="21"/>
      <c r="AA8" s="21"/>
      <c r="AB8" s="24"/>
      <c r="AC8" s="25"/>
      <c r="AD8" s="24"/>
      <c r="AE8" s="105"/>
      <c r="AF8" s="105"/>
      <c r="AG8" s="88"/>
      <c r="AH8" s="88"/>
      <c r="AI8" s="88"/>
    </row>
    <row r="9" spans="1:35" ht="17.25" customHeight="1" x14ac:dyDescent="0.15">
      <c r="A9" s="152"/>
      <c r="B9" s="81" t="s">
        <v>11</v>
      </c>
      <c r="C9" s="156"/>
      <c r="D9" s="157"/>
      <c r="E9" s="158"/>
      <c r="F9" s="102" t="s">
        <v>12</v>
      </c>
      <c r="G9" s="160"/>
      <c r="H9" s="162"/>
      <c r="I9" s="165"/>
      <c r="J9" s="164"/>
      <c r="K9" s="164"/>
      <c r="L9" s="164"/>
      <c r="M9" s="42" t="s">
        <v>13</v>
      </c>
      <c r="N9" s="21" t="s">
        <v>14</v>
      </c>
      <c r="O9" s="22" t="s">
        <v>15</v>
      </c>
      <c r="P9" s="22" t="s">
        <v>16</v>
      </c>
      <c r="Q9" s="22" t="s">
        <v>17</v>
      </c>
      <c r="R9" s="22" t="s">
        <v>18</v>
      </c>
      <c r="S9" s="21" t="s">
        <v>19</v>
      </c>
      <c r="T9" s="21" t="s">
        <v>20</v>
      </c>
      <c r="U9" s="21" t="s">
        <v>21</v>
      </c>
      <c r="V9" s="21" t="s">
        <v>62</v>
      </c>
      <c r="W9" s="21" t="s">
        <v>63</v>
      </c>
      <c r="X9" s="21" t="s">
        <v>64</v>
      </c>
      <c r="Y9" s="23" t="s">
        <v>56</v>
      </c>
      <c r="Z9" s="21" t="s">
        <v>23</v>
      </c>
      <c r="AA9" s="21" t="s">
        <v>22</v>
      </c>
      <c r="AB9" s="24"/>
      <c r="AC9" s="25"/>
      <c r="AD9" s="50" t="s">
        <v>57</v>
      </c>
      <c r="AE9" s="105"/>
      <c r="AF9" s="105"/>
      <c r="AG9" s="88"/>
      <c r="AH9" s="88"/>
      <c r="AI9" s="88"/>
    </row>
    <row r="10" spans="1:35" ht="17.25" customHeight="1" x14ac:dyDescent="0.15">
      <c r="A10" s="28">
        <f>DATE(I$2,K$2,1)</f>
        <v>46174</v>
      </c>
      <c r="B10" s="109" t="str">
        <f>IF(VLOOKUP(A10,休業日一覧!$1:$1048576,3,FALSE)&gt;="休","休",TEXT(A10,"aaa"))</f>
        <v>月</v>
      </c>
      <c r="C10" s="83"/>
      <c r="D10" s="29" t="s">
        <v>24</v>
      </c>
      <c r="E10" s="83"/>
      <c r="F10" s="83"/>
      <c r="G10" s="84" t="str">
        <f>IF(E10="","",E10-C10-F10)</f>
        <v/>
      </c>
      <c r="H10" s="85"/>
      <c r="I10" s="143" t="s">
        <v>84</v>
      </c>
      <c r="J10" s="144"/>
      <c r="K10" s="144"/>
      <c r="L10" s="145"/>
      <c r="M10" s="45">
        <f>COUNTA(B10:B40)</f>
        <v>31</v>
      </c>
      <c r="N10" s="21">
        <f>IF((OR(B10="土",B10="日",B10="祝",B10="休",B10="")),0,1)</f>
        <v>1</v>
      </c>
      <c r="O10" s="22">
        <f>IF(COUNTIF(H10,"*休日*"),1,0)</f>
        <v>0</v>
      </c>
      <c r="P10" s="22">
        <f t="shared" ref="P10:P40" si="0">IF(COUNTIFS(H10,"*移*",B10,"土"),1,0)</f>
        <v>0</v>
      </c>
      <c r="Q10" s="22">
        <f t="shared" ref="Q10:Q40" si="1">IF(COUNTIFS(H10,"*移*",B10,"日"),1,0)</f>
        <v>0</v>
      </c>
      <c r="R10" s="22">
        <f>IF(COUNTIFS(H10,"*移*",B10,"休"),1,0)</f>
        <v>0</v>
      </c>
      <c r="S10" s="21">
        <f>IF(COUNTIFS(H10,"*出*",B10,"土")+COUNTIFS(H10,"*研*",B10,"土"),1,0)</f>
        <v>0</v>
      </c>
      <c r="T10" s="21">
        <f>IF(COUNTIFS(H10,"*出*",B10,"日")+COUNTIFS(H10,"*研*",B10,"日"),1,0)</f>
        <v>0</v>
      </c>
      <c r="U10" s="21">
        <f>IF(COUNTIFS(H10,"*出*",B10,"休")+COUNTIFS(H10,"*研*",B10,"休"),1,0)</f>
        <v>0</v>
      </c>
      <c r="V10" s="21">
        <f>IF(COUNTIFS(H10,"*勤*",B10,"土"),1,0)</f>
        <v>0</v>
      </c>
      <c r="W10" s="21">
        <f>IF(COUNTIFS(H10,"*勤*",B10,"日"),1,0)</f>
        <v>0</v>
      </c>
      <c r="X10" s="21">
        <f>IF(COUNTIFS(H10,"*勤*",B10,"休"),1,0)</f>
        <v>0</v>
      </c>
      <c r="Y10" s="23">
        <f>IF(COUNTIF(H10,"*休*")+COUNTIF(H10,"*免*")+COUNTIF(H10,"*移*"),1,0)</f>
        <v>0</v>
      </c>
      <c r="Z10" s="21">
        <f>IF(COUNTIF(AA10,0)+COUNTIF(Y10,1),1,0)</f>
        <v>0</v>
      </c>
      <c r="AA10" s="21">
        <f>IF(COUNTIFS(N10,1,O10,0)+COUNTIF(S10,1)+COUNTIF(T10,1)+COUNTIF(U10,1)+COUNTIF(V10,1)+COUNTIF(W10,1)+COUNTIF(X10,1),1,0)</f>
        <v>1</v>
      </c>
      <c r="AB10" s="24" t="s">
        <v>25</v>
      </c>
      <c r="AC10" s="25"/>
      <c r="AD10" s="51">
        <v>0.32291666666666669</v>
      </c>
      <c r="AE10" s="99">
        <v>4</v>
      </c>
      <c r="AF10" s="99">
        <v>21</v>
      </c>
      <c r="AG10" s="99"/>
      <c r="AH10" s="88"/>
      <c r="AI10" s="88"/>
    </row>
    <row r="11" spans="1:35" ht="17.25" customHeight="1" x14ac:dyDescent="0.15">
      <c r="A11" s="28">
        <f>A10+1</f>
        <v>46175</v>
      </c>
      <c r="B11" s="109" t="str">
        <f>IF(VLOOKUP(A11,休業日一覧!$1:$1048576,3,FALSE)&gt;="休","休",TEXT(A11,"aaa"))</f>
        <v>火</v>
      </c>
      <c r="C11" s="83"/>
      <c r="D11" s="29" t="s">
        <v>24</v>
      </c>
      <c r="E11" s="83"/>
      <c r="F11" s="83"/>
      <c r="G11" s="84" t="str">
        <f t="shared" ref="G11:G40" si="2">IF(E11="","",E11-C11-F11)</f>
        <v/>
      </c>
      <c r="H11" s="85"/>
      <c r="I11" s="120"/>
      <c r="J11" s="121"/>
      <c r="K11" s="121"/>
      <c r="L11" s="122"/>
      <c r="M11" s="45">
        <f>VLOOKUP($K$2,AE9:AF21,2,FALSE)</f>
        <v>22</v>
      </c>
      <c r="N11" s="21">
        <f t="shared" ref="N11:N39" si="3">IF((OR(B11="土",B11="日",B11="祝",B11="休",B11="")),0,1)</f>
        <v>1</v>
      </c>
      <c r="O11" s="22">
        <f t="shared" ref="O11:O40" si="4">IF(COUNTIF(H11,"*休日*"),1,0)</f>
        <v>0</v>
      </c>
      <c r="P11" s="22">
        <f t="shared" si="0"/>
        <v>0</v>
      </c>
      <c r="Q11" s="22">
        <f t="shared" si="1"/>
        <v>0</v>
      </c>
      <c r="R11" s="22">
        <f t="shared" ref="R11:R40" si="5">IF(COUNTIFS(H11,"*移*",B11,"休"),1,0)</f>
        <v>0</v>
      </c>
      <c r="S11" s="21">
        <f t="shared" ref="S11:S40" si="6">IF(COUNTIFS(H11,"*出*",B11,"土")+COUNTIFS(H11,"*研*",B11,"土"),1,0)</f>
        <v>0</v>
      </c>
      <c r="T11" s="21">
        <f t="shared" ref="T11:T40" si="7">IF(COUNTIFS(H11,"*出*",B11,"日")+COUNTIFS(H11,"*研*",B11,"日"),1,0)</f>
        <v>0</v>
      </c>
      <c r="U11" s="21">
        <f t="shared" ref="U11:U40" si="8">IF(COUNTIFS(H11,"*出*",B11,"休")+COUNTIFS(H11,"*研*",B11,"休"),1,0)</f>
        <v>0</v>
      </c>
      <c r="V11" s="21">
        <f t="shared" ref="V11:V40" si="9">IF(COUNTIFS(H11,"*勤*",B11,"土"),1,0)</f>
        <v>0</v>
      </c>
      <c r="W11" s="21">
        <f t="shared" ref="W11:W40" si="10">IF(COUNTIFS(H11,"*勤*",B11,"日"),1,0)</f>
        <v>0</v>
      </c>
      <c r="X11" s="21">
        <f t="shared" ref="X11:X40" si="11">IF(COUNTIFS(H11,"*勤*",B11,"休"),1,0)</f>
        <v>0</v>
      </c>
      <c r="Y11" s="23">
        <f t="shared" ref="Y11:Y40" si="12">IF(COUNTIF(H11,"*休*")+COUNTIF(H11,"*免*")+COUNTIF(H11,"*移*"),1,0)</f>
        <v>0</v>
      </c>
      <c r="Z11" s="21">
        <f t="shared" ref="Z11:Z40" si="13">IF(COUNTIF(AA11,0)+COUNTIF(Y11,1),1,0)</f>
        <v>0</v>
      </c>
      <c r="AA11" s="21">
        <f t="shared" ref="AA11:AA39" si="14">IF(COUNTIFS(N11,1,O11,0)+COUNTIF(S11,1)+COUNTIF(T11,1)+COUNTIF(U11,1)+COUNTIF(V11,1)+COUNTIF(W11,1)+COUNTIF(X11,1),1,0)</f>
        <v>1</v>
      </c>
      <c r="AB11" s="24" t="s">
        <v>26</v>
      </c>
      <c r="AC11" s="25"/>
      <c r="AD11" s="24"/>
      <c r="AE11" s="99">
        <v>5</v>
      </c>
      <c r="AF11" s="99">
        <v>18</v>
      </c>
      <c r="AG11" s="99"/>
      <c r="AH11" s="88"/>
      <c r="AI11" s="88"/>
    </row>
    <row r="12" spans="1:35" ht="17.25" customHeight="1" x14ac:dyDescent="0.15">
      <c r="A12" s="28">
        <f t="shared" ref="A12:A37" si="15">A11+1</f>
        <v>46176</v>
      </c>
      <c r="B12" s="109" t="str">
        <f>IF(VLOOKUP(A12,休業日一覧!$1:$1048576,3,FALSE)&gt;="休","休",TEXT(A12,"aaa"))</f>
        <v>水</v>
      </c>
      <c r="C12" s="83"/>
      <c r="D12" s="29" t="s">
        <v>24</v>
      </c>
      <c r="E12" s="83"/>
      <c r="F12" s="83"/>
      <c r="G12" s="84" t="str">
        <f t="shared" si="2"/>
        <v/>
      </c>
      <c r="H12" s="85"/>
      <c r="I12" s="120"/>
      <c r="J12" s="121"/>
      <c r="K12" s="121"/>
      <c r="L12" s="122"/>
      <c r="M12" s="43"/>
      <c r="N12" s="21">
        <f t="shared" si="3"/>
        <v>1</v>
      </c>
      <c r="O12" s="22">
        <f t="shared" si="4"/>
        <v>0</v>
      </c>
      <c r="P12" s="22">
        <f t="shared" si="0"/>
        <v>0</v>
      </c>
      <c r="Q12" s="22">
        <f t="shared" si="1"/>
        <v>0</v>
      </c>
      <c r="R12" s="22">
        <f t="shared" si="5"/>
        <v>0</v>
      </c>
      <c r="S12" s="21">
        <f t="shared" si="6"/>
        <v>0</v>
      </c>
      <c r="T12" s="21">
        <f t="shared" si="7"/>
        <v>0</v>
      </c>
      <c r="U12" s="21">
        <f t="shared" si="8"/>
        <v>0</v>
      </c>
      <c r="V12" s="21">
        <f t="shared" si="9"/>
        <v>0</v>
      </c>
      <c r="W12" s="21">
        <f t="shared" si="10"/>
        <v>0</v>
      </c>
      <c r="X12" s="21">
        <f t="shared" si="11"/>
        <v>0</v>
      </c>
      <c r="Y12" s="23">
        <f t="shared" si="12"/>
        <v>0</v>
      </c>
      <c r="Z12" s="21">
        <f t="shared" si="13"/>
        <v>0</v>
      </c>
      <c r="AA12" s="21">
        <f t="shared" si="14"/>
        <v>1</v>
      </c>
      <c r="AB12" s="24" t="s">
        <v>27</v>
      </c>
      <c r="AC12" s="25"/>
      <c r="AD12" s="24"/>
      <c r="AE12" s="99">
        <v>6</v>
      </c>
      <c r="AF12" s="99">
        <v>22</v>
      </c>
      <c r="AG12" s="99"/>
      <c r="AH12" s="88"/>
      <c r="AI12" s="88"/>
    </row>
    <row r="13" spans="1:35" ht="17.25" customHeight="1" x14ac:dyDescent="0.15">
      <c r="A13" s="28">
        <f t="shared" si="15"/>
        <v>46177</v>
      </c>
      <c r="B13" s="109" t="str">
        <f>IF(VLOOKUP(A13,休業日一覧!$1:$1048576,3,FALSE)&gt;="休","休",TEXT(A13,"aaa"))</f>
        <v>木</v>
      </c>
      <c r="C13" s="83"/>
      <c r="D13" s="29" t="s">
        <v>24</v>
      </c>
      <c r="E13" s="83"/>
      <c r="F13" s="83"/>
      <c r="G13" s="84" t="str">
        <f t="shared" si="2"/>
        <v/>
      </c>
      <c r="H13" s="85"/>
      <c r="I13" s="120"/>
      <c r="J13" s="121"/>
      <c r="K13" s="121"/>
      <c r="L13" s="122"/>
      <c r="M13" s="43"/>
      <c r="N13" s="21">
        <f t="shared" si="3"/>
        <v>1</v>
      </c>
      <c r="O13" s="22">
        <f t="shared" si="4"/>
        <v>0</v>
      </c>
      <c r="P13" s="22">
        <f t="shared" si="0"/>
        <v>0</v>
      </c>
      <c r="Q13" s="22">
        <f t="shared" si="1"/>
        <v>0</v>
      </c>
      <c r="R13" s="22">
        <f t="shared" si="5"/>
        <v>0</v>
      </c>
      <c r="S13" s="21">
        <f t="shared" si="6"/>
        <v>0</v>
      </c>
      <c r="T13" s="21">
        <f t="shared" si="7"/>
        <v>0</v>
      </c>
      <c r="U13" s="21">
        <f t="shared" si="8"/>
        <v>0</v>
      </c>
      <c r="V13" s="21">
        <f t="shared" si="9"/>
        <v>0</v>
      </c>
      <c r="W13" s="21">
        <f t="shared" si="10"/>
        <v>0</v>
      </c>
      <c r="X13" s="21">
        <f t="shared" si="11"/>
        <v>0</v>
      </c>
      <c r="Y13" s="23">
        <f t="shared" si="12"/>
        <v>0</v>
      </c>
      <c r="Z13" s="21">
        <f t="shared" si="13"/>
        <v>0</v>
      </c>
      <c r="AA13" s="21">
        <f t="shared" si="14"/>
        <v>1</v>
      </c>
      <c r="AB13" s="24" t="s">
        <v>28</v>
      </c>
      <c r="AC13" s="25"/>
      <c r="AD13" s="24"/>
      <c r="AE13" s="99">
        <v>7</v>
      </c>
      <c r="AF13" s="99">
        <v>21</v>
      </c>
      <c r="AG13" s="99"/>
      <c r="AH13" s="88"/>
      <c r="AI13" s="88"/>
    </row>
    <row r="14" spans="1:35" ht="17.25" customHeight="1" x14ac:dyDescent="0.15">
      <c r="A14" s="28">
        <f t="shared" si="15"/>
        <v>46178</v>
      </c>
      <c r="B14" s="109" t="str">
        <f>IF(VLOOKUP(A14,休業日一覧!$1:$1048576,3,FALSE)&gt;="休","休",TEXT(A14,"aaa"))</f>
        <v>金</v>
      </c>
      <c r="C14" s="83"/>
      <c r="D14" s="29" t="s">
        <v>24</v>
      </c>
      <c r="E14" s="83"/>
      <c r="F14" s="83"/>
      <c r="G14" s="84" t="str">
        <f t="shared" si="2"/>
        <v/>
      </c>
      <c r="H14" s="85"/>
      <c r="I14" s="120"/>
      <c r="J14" s="121"/>
      <c r="K14" s="121"/>
      <c r="L14" s="122"/>
      <c r="M14" s="43"/>
      <c r="N14" s="21">
        <f t="shared" si="3"/>
        <v>1</v>
      </c>
      <c r="O14" s="22">
        <f t="shared" si="4"/>
        <v>0</v>
      </c>
      <c r="P14" s="22">
        <f t="shared" si="0"/>
        <v>0</v>
      </c>
      <c r="Q14" s="22">
        <f t="shared" si="1"/>
        <v>0</v>
      </c>
      <c r="R14" s="22">
        <f t="shared" si="5"/>
        <v>0</v>
      </c>
      <c r="S14" s="21">
        <f t="shared" si="6"/>
        <v>0</v>
      </c>
      <c r="T14" s="21">
        <f t="shared" si="7"/>
        <v>0</v>
      </c>
      <c r="U14" s="21">
        <f t="shared" si="8"/>
        <v>0</v>
      </c>
      <c r="V14" s="21">
        <f t="shared" si="9"/>
        <v>0</v>
      </c>
      <c r="W14" s="21">
        <f t="shared" si="10"/>
        <v>0</v>
      </c>
      <c r="X14" s="21">
        <f t="shared" si="11"/>
        <v>0</v>
      </c>
      <c r="Y14" s="23">
        <f t="shared" si="12"/>
        <v>0</v>
      </c>
      <c r="Z14" s="21">
        <f t="shared" si="13"/>
        <v>0</v>
      </c>
      <c r="AA14" s="21">
        <f t="shared" si="14"/>
        <v>1</v>
      </c>
      <c r="AB14" s="24" t="s">
        <v>22</v>
      </c>
      <c r="AC14" s="25"/>
      <c r="AD14" s="24"/>
      <c r="AE14" s="99">
        <v>8</v>
      </c>
      <c r="AF14" s="99">
        <v>20</v>
      </c>
      <c r="AG14" s="99"/>
      <c r="AH14" s="88"/>
      <c r="AI14" s="88"/>
    </row>
    <row r="15" spans="1:35" ht="17.25" customHeight="1" x14ac:dyDescent="0.15">
      <c r="A15" s="28">
        <f t="shared" si="15"/>
        <v>46179</v>
      </c>
      <c r="B15" s="109" t="str">
        <f>IF(VLOOKUP(A15,休業日一覧!$1:$1048576,3,FALSE)&gt;="休","休",TEXT(A15,"aaa"))</f>
        <v>土</v>
      </c>
      <c r="C15" s="83"/>
      <c r="D15" s="29" t="s">
        <v>24</v>
      </c>
      <c r="E15" s="83"/>
      <c r="F15" s="83"/>
      <c r="G15" s="84" t="str">
        <f t="shared" si="2"/>
        <v/>
      </c>
      <c r="H15" s="85"/>
      <c r="I15" s="120"/>
      <c r="J15" s="121"/>
      <c r="K15" s="121"/>
      <c r="L15" s="122"/>
      <c r="M15" s="43"/>
      <c r="N15" s="21">
        <f t="shared" si="3"/>
        <v>0</v>
      </c>
      <c r="O15" s="22">
        <f>IF(COUNTIF(H15,"*休日*"),1,0)</f>
        <v>0</v>
      </c>
      <c r="P15" s="22">
        <f t="shared" si="0"/>
        <v>0</v>
      </c>
      <c r="Q15" s="22">
        <f t="shared" si="1"/>
        <v>0</v>
      </c>
      <c r="R15" s="22">
        <f t="shared" si="5"/>
        <v>0</v>
      </c>
      <c r="S15" s="21">
        <f t="shared" si="6"/>
        <v>0</v>
      </c>
      <c r="T15" s="21">
        <f t="shared" si="7"/>
        <v>0</v>
      </c>
      <c r="U15" s="21">
        <f t="shared" si="8"/>
        <v>0</v>
      </c>
      <c r="V15" s="21">
        <f t="shared" si="9"/>
        <v>0</v>
      </c>
      <c r="W15" s="21">
        <f t="shared" si="10"/>
        <v>0</v>
      </c>
      <c r="X15" s="21">
        <f t="shared" si="11"/>
        <v>0</v>
      </c>
      <c r="Y15" s="23">
        <f t="shared" si="12"/>
        <v>0</v>
      </c>
      <c r="Z15" s="21">
        <f t="shared" si="13"/>
        <v>1</v>
      </c>
      <c r="AA15" s="21">
        <f t="shared" si="14"/>
        <v>0</v>
      </c>
      <c r="AB15" s="24" t="s">
        <v>15</v>
      </c>
      <c r="AC15" s="25"/>
      <c r="AD15" s="24"/>
      <c r="AE15" s="99">
        <v>9</v>
      </c>
      <c r="AF15" s="99">
        <v>20</v>
      </c>
      <c r="AG15" s="99"/>
      <c r="AH15" s="88"/>
      <c r="AI15" s="88"/>
    </row>
    <row r="16" spans="1:35" ht="17.25" customHeight="1" x14ac:dyDescent="0.15">
      <c r="A16" s="28">
        <f t="shared" si="15"/>
        <v>46180</v>
      </c>
      <c r="B16" s="109" t="str">
        <f>IF(VLOOKUP(A16,休業日一覧!$1:$1048576,3,FALSE)&gt;="休","休",TEXT(A16,"aaa"))</f>
        <v>日</v>
      </c>
      <c r="C16" s="83"/>
      <c r="D16" s="29" t="s">
        <v>24</v>
      </c>
      <c r="E16" s="83"/>
      <c r="F16" s="83"/>
      <c r="G16" s="84" t="str">
        <f t="shared" si="2"/>
        <v/>
      </c>
      <c r="H16" s="85"/>
      <c r="I16" s="120" t="s">
        <v>127</v>
      </c>
      <c r="J16" s="121"/>
      <c r="K16" s="121"/>
      <c r="L16" s="122"/>
      <c r="M16" s="43"/>
      <c r="N16" s="21">
        <f t="shared" si="3"/>
        <v>0</v>
      </c>
      <c r="O16" s="22">
        <f t="shared" si="4"/>
        <v>0</v>
      </c>
      <c r="P16" s="22">
        <f t="shared" si="0"/>
        <v>0</v>
      </c>
      <c r="Q16" s="22">
        <f t="shared" si="1"/>
        <v>0</v>
      </c>
      <c r="R16" s="22">
        <f t="shared" si="5"/>
        <v>0</v>
      </c>
      <c r="S16" s="21">
        <f t="shared" si="6"/>
        <v>0</v>
      </c>
      <c r="T16" s="21">
        <f t="shared" si="7"/>
        <v>0</v>
      </c>
      <c r="U16" s="21">
        <f t="shared" si="8"/>
        <v>0</v>
      </c>
      <c r="V16" s="21">
        <f t="shared" si="9"/>
        <v>0</v>
      </c>
      <c r="W16" s="21">
        <f t="shared" si="10"/>
        <v>0</v>
      </c>
      <c r="X16" s="21">
        <f t="shared" si="11"/>
        <v>0</v>
      </c>
      <c r="Y16" s="23">
        <f t="shared" si="12"/>
        <v>0</v>
      </c>
      <c r="Z16" s="21">
        <f t="shared" si="13"/>
        <v>1</v>
      </c>
      <c r="AA16" s="21">
        <f t="shared" si="14"/>
        <v>0</v>
      </c>
      <c r="AB16" s="24" t="s">
        <v>29</v>
      </c>
      <c r="AC16" s="25"/>
      <c r="AD16" s="24"/>
      <c r="AE16" s="99">
        <v>10</v>
      </c>
      <c r="AF16" s="99">
        <v>22</v>
      </c>
      <c r="AG16" s="99"/>
      <c r="AH16" s="88"/>
      <c r="AI16" s="88"/>
    </row>
    <row r="17" spans="1:35" ht="17.25" customHeight="1" x14ac:dyDescent="0.15">
      <c r="A17" s="28">
        <f t="shared" si="15"/>
        <v>46181</v>
      </c>
      <c r="B17" s="109" t="str">
        <f>IF(VLOOKUP(A17,休業日一覧!$1:$1048576,3,FALSE)&gt;="休","休",TEXT(A17,"aaa"))</f>
        <v>月</v>
      </c>
      <c r="C17" s="83"/>
      <c r="D17" s="29" t="s">
        <v>24</v>
      </c>
      <c r="E17" s="83"/>
      <c r="F17" s="83"/>
      <c r="G17" s="84" t="str">
        <f t="shared" si="2"/>
        <v/>
      </c>
      <c r="H17" s="85"/>
      <c r="I17" s="120"/>
      <c r="J17" s="121"/>
      <c r="K17" s="121"/>
      <c r="L17" s="122"/>
      <c r="M17" s="43"/>
      <c r="N17" s="21">
        <f t="shared" si="3"/>
        <v>1</v>
      </c>
      <c r="O17" s="22">
        <f t="shared" si="4"/>
        <v>0</v>
      </c>
      <c r="P17" s="22">
        <f t="shared" si="0"/>
        <v>0</v>
      </c>
      <c r="Q17" s="22">
        <f t="shared" si="1"/>
        <v>0</v>
      </c>
      <c r="R17" s="22">
        <f t="shared" si="5"/>
        <v>0</v>
      </c>
      <c r="S17" s="21">
        <f t="shared" si="6"/>
        <v>0</v>
      </c>
      <c r="T17" s="21">
        <f t="shared" si="7"/>
        <v>0</v>
      </c>
      <c r="U17" s="21">
        <f t="shared" si="8"/>
        <v>0</v>
      </c>
      <c r="V17" s="21">
        <f t="shared" si="9"/>
        <v>0</v>
      </c>
      <c r="W17" s="21">
        <f t="shared" si="10"/>
        <v>0</v>
      </c>
      <c r="X17" s="21">
        <f t="shared" si="11"/>
        <v>0</v>
      </c>
      <c r="Y17" s="23">
        <f t="shared" si="12"/>
        <v>0</v>
      </c>
      <c r="Z17" s="21">
        <f t="shared" si="13"/>
        <v>0</v>
      </c>
      <c r="AA17" s="21">
        <f t="shared" si="14"/>
        <v>1</v>
      </c>
      <c r="AB17" s="24" t="s">
        <v>82</v>
      </c>
      <c r="AC17" s="25"/>
      <c r="AD17" s="24"/>
      <c r="AE17" s="99">
        <v>11</v>
      </c>
      <c r="AF17" s="99">
        <v>19</v>
      </c>
      <c r="AG17" s="99"/>
      <c r="AH17" s="88"/>
      <c r="AI17" s="88"/>
    </row>
    <row r="18" spans="1:35" ht="17.25" customHeight="1" x14ac:dyDescent="0.15">
      <c r="A18" s="28">
        <f t="shared" si="15"/>
        <v>46182</v>
      </c>
      <c r="B18" s="109" t="str">
        <f>IF(VLOOKUP(A18,休業日一覧!$1:$1048576,3,FALSE)&gt;="休","休",TEXT(A18,"aaa"))</f>
        <v>火</v>
      </c>
      <c r="C18" s="83"/>
      <c r="D18" s="29" t="s">
        <v>24</v>
      </c>
      <c r="E18" s="83"/>
      <c r="F18" s="83"/>
      <c r="G18" s="84" t="str">
        <f t="shared" si="2"/>
        <v/>
      </c>
      <c r="H18" s="85"/>
      <c r="I18" s="120"/>
      <c r="J18" s="121"/>
      <c r="K18" s="121"/>
      <c r="L18" s="122"/>
      <c r="M18" s="43"/>
      <c r="N18" s="21">
        <f t="shared" si="3"/>
        <v>1</v>
      </c>
      <c r="O18" s="22">
        <f t="shared" si="4"/>
        <v>0</v>
      </c>
      <c r="P18" s="22">
        <f t="shared" si="0"/>
        <v>0</v>
      </c>
      <c r="Q18" s="22">
        <f t="shared" si="1"/>
        <v>0</v>
      </c>
      <c r="R18" s="22">
        <f t="shared" si="5"/>
        <v>0</v>
      </c>
      <c r="S18" s="21">
        <f t="shared" si="6"/>
        <v>0</v>
      </c>
      <c r="T18" s="21">
        <f t="shared" si="7"/>
        <v>0</v>
      </c>
      <c r="U18" s="21">
        <f t="shared" si="8"/>
        <v>0</v>
      </c>
      <c r="V18" s="21">
        <f t="shared" si="9"/>
        <v>0</v>
      </c>
      <c r="W18" s="21">
        <f t="shared" si="10"/>
        <v>0</v>
      </c>
      <c r="X18" s="21">
        <f t="shared" si="11"/>
        <v>0</v>
      </c>
      <c r="Y18" s="23">
        <f t="shared" si="12"/>
        <v>0</v>
      </c>
      <c r="Z18" s="21">
        <f t="shared" si="13"/>
        <v>0</v>
      </c>
      <c r="AA18" s="21">
        <f t="shared" si="14"/>
        <v>1</v>
      </c>
      <c r="AB18" s="24"/>
      <c r="AC18" s="25"/>
      <c r="AD18" s="24"/>
      <c r="AE18" s="99">
        <v>12</v>
      </c>
      <c r="AF18" s="99">
        <v>20</v>
      </c>
      <c r="AG18" s="99"/>
      <c r="AH18" s="88"/>
      <c r="AI18" s="88"/>
    </row>
    <row r="19" spans="1:35" ht="17.25" customHeight="1" x14ac:dyDescent="0.15">
      <c r="A19" s="28">
        <f t="shared" si="15"/>
        <v>46183</v>
      </c>
      <c r="B19" s="109" t="str">
        <f>IF(VLOOKUP(A19,休業日一覧!$1:$1048576,3,FALSE)&gt;="休","休",TEXT(A19,"aaa"))</f>
        <v>水</v>
      </c>
      <c r="C19" s="83"/>
      <c r="D19" s="29" t="s">
        <v>24</v>
      </c>
      <c r="E19" s="83"/>
      <c r="F19" s="83"/>
      <c r="G19" s="84" t="str">
        <f t="shared" si="2"/>
        <v/>
      </c>
      <c r="H19" s="85"/>
      <c r="I19" s="120"/>
      <c r="J19" s="121"/>
      <c r="K19" s="121"/>
      <c r="L19" s="122"/>
      <c r="M19" s="43"/>
      <c r="N19" s="21">
        <f t="shared" si="3"/>
        <v>1</v>
      </c>
      <c r="O19" s="22">
        <f t="shared" si="4"/>
        <v>0</v>
      </c>
      <c r="P19" s="22">
        <f t="shared" si="0"/>
        <v>0</v>
      </c>
      <c r="Q19" s="22">
        <f t="shared" si="1"/>
        <v>0</v>
      </c>
      <c r="R19" s="22">
        <f t="shared" si="5"/>
        <v>0</v>
      </c>
      <c r="S19" s="21">
        <f t="shared" si="6"/>
        <v>0</v>
      </c>
      <c r="T19" s="21">
        <f t="shared" si="7"/>
        <v>0</v>
      </c>
      <c r="U19" s="21">
        <f t="shared" si="8"/>
        <v>0</v>
      </c>
      <c r="V19" s="21">
        <f t="shared" si="9"/>
        <v>0</v>
      </c>
      <c r="W19" s="21">
        <f t="shared" si="10"/>
        <v>0</v>
      </c>
      <c r="X19" s="21">
        <f t="shared" si="11"/>
        <v>0</v>
      </c>
      <c r="Y19" s="23">
        <f t="shared" si="12"/>
        <v>0</v>
      </c>
      <c r="Z19" s="21">
        <f t="shared" si="13"/>
        <v>0</v>
      </c>
      <c r="AA19" s="21">
        <f t="shared" si="14"/>
        <v>1</v>
      </c>
      <c r="AB19" s="24"/>
      <c r="AC19" s="25"/>
      <c r="AD19" s="24"/>
      <c r="AE19" s="99">
        <v>1</v>
      </c>
      <c r="AF19" s="99">
        <v>19</v>
      </c>
      <c r="AG19" s="99"/>
      <c r="AH19" s="88"/>
      <c r="AI19" s="88"/>
    </row>
    <row r="20" spans="1:35" ht="17.25" customHeight="1" x14ac:dyDescent="0.15">
      <c r="A20" s="28">
        <f t="shared" si="15"/>
        <v>46184</v>
      </c>
      <c r="B20" s="109" t="str">
        <f>IF(VLOOKUP(A20,休業日一覧!$1:$1048576,3,FALSE)&gt;="休","休",TEXT(A20,"aaa"))</f>
        <v>木</v>
      </c>
      <c r="C20" s="83"/>
      <c r="D20" s="29" t="s">
        <v>24</v>
      </c>
      <c r="E20" s="83"/>
      <c r="F20" s="83"/>
      <c r="G20" s="84" t="str">
        <f t="shared" si="2"/>
        <v/>
      </c>
      <c r="H20" s="85"/>
      <c r="I20" s="123"/>
      <c r="J20" s="124"/>
      <c r="K20" s="124"/>
      <c r="L20" s="125"/>
      <c r="M20" s="43"/>
      <c r="N20" s="21">
        <f t="shared" si="3"/>
        <v>1</v>
      </c>
      <c r="O20" s="22">
        <f t="shared" si="4"/>
        <v>0</v>
      </c>
      <c r="P20" s="22">
        <f t="shared" si="0"/>
        <v>0</v>
      </c>
      <c r="Q20" s="22">
        <f t="shared" si="1"/>
        <v>0</v>
      </c>
      <c r="R20" s="22">
        <f t="shared" si="5"/>
        <v>0</v>
      </c>
      <c r="S20" s="21">
        <f t="shared" si="6"/>
        <v>0</v>
      </c>
      <c r="T20" s="21">
        <f t="shared" si="7"/>
        <v>0</v>
      </c>
      <c r="U20" s="21">
        <f t="shared" si="8"/>
        <v>0</v>
      </c>
      <c r="V20" s="21">
        <f t="shared" si="9"/>
        <v>0</v>
      </c>
      <c r="W20" s="21">
        <f t="shared" si="10"/>
        <v>0</v>
      </c>
      <c r="X20" s="21">
        <f t="shared" si="11"/>
        <v>0</v>
      </c>
      <c r="Y20" s="23">
        <f t="shared" si="12"/>
        <v>0</v>
      </c>
      <c r="Z20" s="21">
        <f t="shared" si="13"/>
        <v>0</v>
      </c>
      <c r="AA20" s="21">
        <f t="shared" si="14"/>
        <v>1</v>
      </c>
      <c r="AB20" s="24"/>
      <c r="AC20" s="25"/>
      <c r="AD20" s="24"/>
      <c r="AE20" s="99">
        <v>2</v>
      </c>
      <c r="AF20" s="99">
        <v>18</v>
      </c>
      <c r="AG20" s="99"/>
      <c r="AH20" s="88"/>
      <c r="AI20" s="88"/>
    </row>
    <row r="21" spans="1:35" ht="17.25" customHeight="1" x14ac:dyDescent="0.15">
      <c r="A21" s="28">
        <f t="shared" si="15"/>
        <v>46185</v>
      </c>
      <c r="B21" s="109" t="str">
        <f>IF(VLOOKUP(A21,休業日一覧!$1:$1048576,3,FALSE)&gt;="休","休",TEXT(A21,"aaa"))</f>
        <v>金</v>
      </c>
      <c r="C21" s="83"/>
      <c r="D21" s="29" t="s">
        <v>24</v>
      </c>
      <c r="E21" s="83"/>
      <c r="F21" s="83"/>
      <c r="G21" s="84" t="str">
        <f t="shared" si="2"/>
        <v/>
      </c>
      <c r="H21" s="85"/>
      <c r="I21" s="126"/>
      <c r="J21" s="127"/>
      <c r="K21" s="127"/>
      <c r="L21" s="128"/>
      <c r="M21" s="43"/>
      <c r="N21" s="21">
        <f t="shared" si="3"/>
        <v>1</v>
      </c>
      <c r="O21" s="22">
        <f t="shared" si="4"/>
        <v>0</v>
      </c>
      <c r="P21" s="22">
        <f t="shared" si="0"/>
        <v>0</v>
      </c>
      <c r="Q21" s="22">
        <f t="shared" si="1"/>
        <v>0</v>
      </c>
      <c r="R21" s="22">
        <f t="shared" si="5"/>
        <v>0</v>
      </c>
      <c r="S21" s="21">
        <f t="shared" si="6"/>
        <v>0</v>
      </c>
      <c r="T21" s="21">
        <f t="shared" si="7"/>
        <v>0</v>
      </c>
      <c r="U21" s="21">
        <f t="shared" si="8"/>
        <v>0</v>
      </c>
      <c r="V21" s="21">
        <f t="shared" si="9"/>
        <v>0</v>
      </c>
      <c r="W21" s="21">
        <f t="shared" si="10"/>
        <v>0</v>
      </c>
      <c r="X21" s="21">
        <f t="shared" si="11"/>
        <v>0</v>
      </c>
      <c r="Y21" s="23">
        <f t="shared" si="12"/>
        <v>0</v>
      </c>
      <c r="Z21" s="21">
        <f t="shared" si="13"/>
        <v>0</v>
      </c>
      <c r="AA21" s="21">
        <f t="shared" si="14"/>
        <v>1</v>
      </c>
      <c r="AB21" s="24"/>
      <c r="AC21" s="25"/>
      <c r="AD21" s="24"/>
      <c r="AE21" s="99">
        <v>3</v>
      </c>
      <c r="AF21" s="99">
        <v>23</v>
      </c>
      <c r="AG21" s="99"/>
      <c r="AH21" s="88"/>
      <c r="AI21" s="88"/>
    </row>
    <row r="22" spans="1:35" ht="17.25" customHeight="1" x14ac:dyDescent="0.15">
      <c r="A22" s="28">
        <f t="shared" si="15"/>
        <v>46186</v>
      </c>
      <c r="B22" s="109" t="str">
        <f>IF(VLOOKUP(A22,休業日一覧!$1:$1048576,3,FALSE)&gt;="休","休",TEXT(A22,"aaa"))</f>
        <v>土</v>
      </c>
      <c r="C22" s="83"/>
      <c r="D22" s="29" t="s">
        <v>24</v>
      </c>
      <c r="E22" s="83"/>
      <c r="F22" s="83"/>
      <c r="G22" s="84" t="str">
        <f t="shared" si="2"/>
        <v/>
      </c>
      <c r="H22" s="85"/>
      <c r="I22" s="126"/>
      <c r="J22" s="127"/>
      <c r="K22" s="127"/>
      <c r="L22" s="128"/>
      <c r="M22" s="43"/>
      <c r="N22" s="21">
        <f t="shared" si="3"/>
        <v>0</v>
      </c>
      <c r="O22" s="22">
        <f t="shared" si="4"/>
        <v>0</v>
      </c>
      <c r="P22" s="22">
        <f t="shared" si="0"/>
        <v>0</v>
      </c>
      <c r="Q22" s="22">
        <f t="shared" si="1"/>
        <v>0</v>
      </c>
      <c r="R22" s="22">
        <f t="shared" si="5"/>
        <v>0</v>
      </c>
      <c r="S22" s="21">
        <f t="shared" si="6"/>
        <v>0</v>
      </c>
      <c r="T22" s="21">
        <f t="shared" si="7"/>
        <v>0</v>
      </c>
      <c r="U22" s="21">
        <f t="shared" si="8"/>
        <v>0</v>
      </c>
      <c r="V22" s="21">
        <f t="shared" si="9"/>
        <v>0</v>
      </c>
      <c r="W22" s="21">
        <f t="shared" si="10"/>
        <v>0</v>
      </c>
      <c r="X22" s="21">
        <f t="shared" si="11"/>
        <v>0</v>
      </c>
      <c r="Y22" s="23">
        <f t="shared" si="12"/>
        <v>0</v>
      </c>
      <c r="Z22" s="21">
        <f t="shared" si="13"/>
        <v>1</v>
      </c>
      <c r="AA22" s="21">
        <f t="shared" si="14"/>
        <v>0</v>
      </c>
      <c r="AB22" s="24"/>
      <c r="AC22" s="25"/>
      <c r="AD22" s="52"/>
      <c r="AE22" s="99"/>
      <c r="AF22" s="99"/>
      <c r="AG22" s="99"/>
      <c r="AH22" s="88"/>
      <c r="AI22" s="88"/>
    </row>
    <row r="23" spans="1:35" ht="17.25" customHeight="1" x14ac:dyDescent="0.15">
      <c r="A23" s="28">
        <f t="shared" si="15"/>
        <v>46187</v>
      </c>
      <c r="B23" s="109" t="str">
        <f>IF(VLOOKUP(A23,休業日一覧!$1:$1048576,3,FALSE)&gt;="休","休",TEXT(A23,"aaa"))</f>
        <v>日</v>
      </c>
      <c r="C23" s="83"/>
      <c r="D23" s="29" t="s">
        <v>24</v>
      </c>
      <c r="E23" s="83"/>
      <c r="F23" s="83"/>
      <c r="G23" s="84" t="str">
        <f t="shared" si="2"/>
        <v/>
      </c>
      <c r="H23" s="85"/>
      <c r="I23" s="126"/>
      <c r="J23" s="127"/>
      <c r="K23" s="127"/>
      <c r="L23" s="128"/>
      <c r="M23" s="43"/>
      <c r="N23" s="21">
        <f t="shared" si="3"/>
        <v>0</v>
      </c>
      <c r="O23" s="22">
        <f t="shared" si="4"/>
        <v>0</v>
      </c>
      <c r="P23" s="22">
        <f t="shared" si="0"/>
        <v>0</v>
      </c>
      <c r="Q23" s="22">
        <f t="shared" si="1"/>
        <v>0</v>
      </c>
      <c r="R23" s="22">
        <f t="shared" si="5"/>
        <v>0</v>
      </c>
      <c r="S23" s="21">
        <f t="shared" si="6"/>
        <v>0</v>
      </c>
      <c r="T23" s="21">
        <f t="shared" si="7"/>
        <v>0</v>
      </c>
      <c r="U23" s="21">
        <f t="shared" si="8"/>
        <v>0</v>
      </c>
      <c r="V23" s="21">
        <f t="shared" si="9"/>
        <v>0</v>
      </c>
      <c r="W23" s="21">
        <f t="shared" si="10"/>
        <v>0</v>
      </c>
      <c r="X23" s="21">
        <f t="shared" si="11"/>
        <v>0</v>
      </c>
      <c r="Y23" s="23">
        <f t="shared" si="12"/>
        <v>0</v>
      </c>
      <c r="Z23" s="21">
        <f t="shared" si="13"/>
        <v>1</v>
      </c>
      <c r="AA23" s="21">
        <f t="shared" si="14"/>
        <v>0</v>
      </c>
      <c r="AB23" s="24"/>
      <c r="AC23" s="25"/>
      <c r="AD23" s="52"/>
      <c r="AE23" s="106"/>
      <c r="AF23" s="105"/>
      <c r="AG23" s="88"/>
      <c r="AH23" s="88"/>
      <c r="AI23" s="88"/>
    </row>
    <row r="24" spans="1:35" ht="17.25" customHeight="1" x14ac:dyDescent="0.15">
      <c r="A24" s="28">
        <f t="shared" si="15"/>
        <v>46188</v>
      </c>
      <c r="B24" s="109" t="str">
        <f>IF(VLOOKUP(A24,休業日一覧!$1:$1048576,3,FALSE)&gt;="休","休",TEXT(A24,"aaa"))</f>
        <v>月</v>
      </c>
      <c r="C24" s="83"/>
      <c r="D24" s="29" t="s">
        <v>24</v>
      </c>
      <c r="E24" s="83"/>
      <c r="F24" s="83"/>
      <c r="G24" s="84" t="str">
        <f t="shared" si="2"/>
        <v/>
      </c>
      <c r="H24" s="85"/>
      <c r="I24" s="126"/>
      <c r="J24" s="127"/>
      <c r="K24" s="127"/>
      <c r="L24" s="128"/>
      <c r="M24" s="43"/>
      <c r="N24" s="21">
        <f t="shared" si="3"/>
        <v>1</v>
      </c>
      <c r="O24" s="22">
        <f t="shared" si="4"/>
        <v>0</v>
      </c>
      <c r="P24" s="22">
        <f t="shared" si="0"/>
        <v>0</v>
      </c>
      <c r="Q24" s="22">
        <f t="shared" si="1"/>
        <v>0</v>
      </c>
      <c r="R24" s="22">
        <f t="shared" si="5"/>
        <v>0</v>
      </c>
      <c r="S24" s="21">
        <f t="shared" si="6"/>
        <v>0</v>
      </c>
      <c r="T24" s="21">
        <f t="shared" si="7"/>
        <v>0</v>
      </c>
      <c r="U24" s="21">
        <f t="shared" si="8"/>
        <v>0</v>
      </c>
      <c r="V24" s="21">
        <f t="shared" si="9"/>
        <v>0</v>
      </c>
      <c r="W24" s="21">
        <f t="shared" si="10"/>
        <v>0</v>
      </c>
      <c r="X24" s="21">
        <f t="shared" si="11"/>
        <v>0</v>
      </c>
      <c r="Y24" s="23">
        <f t="shared" si="12"/>
        <v>0</v>
      </c>
      <c r="Z24" s="21">
        <f t="shared" si="13"/>
        <v>0</v>
      </c>
      <c r="AA24" s="21">
        <f t="shared" si="14"/>
        <v>1</v>
      </c>
      <c r="AB24" s="24"/>
      <c r="AC24" s="25"/>
      <c r="AD24" s="53"/>
      <c r="AE24" s="106"/>
      <c r="AF24" s="105"/>
      <c r="AG24" s="88"/>
      <c r="AH24" s="88"/>
      <c r="AI24" s="88"/>
    </row>
    <row r="25" spans="1:35" ht="17.25" customHeight="1" x14ac:dyDescent="0.15">
      <c r="A25" s="28">
        <f t="shared" si="15"/>
        <v>46189</v>
      </c>
      <c r="B25" s="109" t="str">
        <f>IF(VLOOKUP(A25,休業日一覧!$1:$1048576,3,FALSE)&gt;="休","休",TEXT(A25,"aaa"))</f>
        <v>火</v>
      </c>
      <c r="C25" s="83"/>
      <c r="D25" s="29" t="s">
        <v>24</v>
      </c>
      <c r="E25" s="83"/>
      <c r="F25" s="83"/>
      <c r="G25" s="84" t="str">
        <f t="shared" si="2"/>
        <v/>
      </c>
      <c r="H25" s="85"/>
      <c r="I25" s="126"/>
      <c r="J25" s="127"/>
      <c r="K25" s="127"/>
      <c r="L25" s="128"/>
      <c r="M25" s="43"/>
      <c r="N25" s="21">
        <f t="shared" si="3"/>
        <v>1</v>
      </c>
      <c r="O25" s="22">
        <f t="shared" si="4"/>
        <v>0</v>
      </c>
      <c r="P25" s="22">
        <f t="shared" si="0"/>
        <v>0</v>
      </c>
      <c r="Q25" s="22">
        <f t="shared" si="1"/>
        <v>0</v>
      </c>
      <c r="R25" s="22">
        <f t="shared" si="5"/>
        <v>0</v>
      </c>
      <c r="S25" s="21">
        <f t="shared" si="6"/>
        <v>0</v>
      </c>
      <c r="T25" s="21">
        <f t="shared" si="7"/>
        <v>0</v>
      </c>
      <c r="U25" s="21">
        <f t="shared" si="8"/>
        <v>0</v>
      </c>
      <c r="V25" s="21">
        <f t="shared" si="9"/>
        <v>0</v>
      </c>
      <c r="W25" s="21">
        <f t="shared" si="10"/>
        <v>0</v>
      </c>
      <c r="X25" s="21">
        <f t="shared" si="11"/>
        <v>0</v>
      </c>
      <c r="Y25" s="23">
        <f t="shared" si="12"/>
        <v>0</v>
      </c>
      <c r="Z25" s="21">
        <f t="shared" si="13"/>
        <v>0</v>
      </c>
      <c r="AA25" s="21">
        <f t="shared" si="14"/>
        <v>1</v>
      </c>
      <c r="AB25" s="24"/>
      <c r="AC25" s="25"/>
      <c r="AD25" s="52"/>
      <c r="AE25" s="106"/>
      <c r="AF25" s="105"/>
      <c r="AG25" s="88"/>
      <c r="AH25" s="88"/>
      <c r="AI25" s="88"/>
    </row>
    <row r="26" spans="1:35" ht="17.25" customHeight="1" x14ac:dyDescent="0.15">
      <c r="A26" s="28">
        <f t="shared" si="15"/>
        <v>46190</v>
      </c>
      <c r="B26" s="109" t="str">
        <f>IF(VLOOKUP(A26,休業日一覧!$1:$1048576,3,FALSE)&gt;="休","休",TEXT(A26,"aaa"))</f>
        <v>水</v>
      </c>
      <c r="C26" s="83"/>
      <c r="D26" s="29" t="s">
        <v>24</v>
      </c>
      <c r="E26" s="83"/>
      <c r="F26" s="83"/>
      <c r="G26" s="84" t="str">
        <f t="shared" si="2"/>
        <v/>
      </c>
      <c r="H26" s="85"/>
      <c r="I26" s="126"/>
      <c r="J26" s="127"/>
      <c r="K26" s="127"/>
      <c r="L26" s="128"/>
      <c r="M26" s="43"/>
      <c r="N26" s="21">
        <f t="shared" si="3"/>
        <v>1</v>
      </c>
      <c r="O26" s="22">
        <f t="shared" si="4"/>
        <v>0</v>
      </c>
      <c r="P26" s="22">
        <f t="shared" si="0"/>
        <v>0</v>
      </c>
      <c r="Q26" s="22">
        <f t="shared" si="1"/>
        <v>0</v>
      </c>
      <c r="R26" s="22">
        <f t="shared" si="5"/>
        <v>0</v>
      </c>
      <c r="S26" s="21">
        <f t="shared" si="6"/>
        <v>0</v>
      </c>
      <c r="T26" s="21">
        <f t="shared" si="7"/>
        <v>0</v>
      </c>
      <c r="U26" s="21">
        <f t="shared" si="8"/>
        <v>0</v>
      </c>
      <c r="V26" s="21">
        <f t="shared" si="9"/>
        <v>0</v>
      </c>
      <c r="W26" s="21">
        <f t="shared" si="10"/>
        <v>0</v>
      </c>
      <c r="X26" s="21">
        <f t="shared" si="11"/>
        <v>0</v>
      </c>
      <c r="Y26" s="23">
        <f t="shared" si="12"/>
        <v>0</v>
      </c>
      <c r="Z26" s="21">
        <f t="shared" si="13"/>
        <v>0</v>
      </c>
      <c r="AA26" s="21">
        <f t="shared" si="14"/>
        <v>1</v>
      </c>
      <c r="AB26" s="24"/>
      <c r="AC26" s="25"/>
      <c r="AD26" s="52"/>
      <c r="AE26" s="106"/>
      <c r="AF26" s="105"/>
      <c r="AG26" s="88"/>
      <c r="AH26" s="88"/>
      <c r="AI26" s="88"/>
    </row>
    <row r="27" spans="1:35" ht="17.25" customHeight="1" x14ac:dyDescent="0.15">
      <c r="A27" s="28">
        <f t="shared" si="15"/>
        <v>46191</v>
      </c>
      <c r="B27" s="109" t="str">
        <f>IF(VLOOKUP(A27,休業日一覧!$1:$1048576,3,FALSE)&gt;="休","休",TEXT(A27,"aaa"))</f>
        <v>木</v>
      </c>
      <c r="C27" s="83"/>
      <c r="D27" s="29" t="s">
        <v>24</v>
      </c>
      <c r="E27" s="83"/>
      <c r="F27" s="83"/>
      <c r="G27" s="84" t="str">
        <f t="shared" si="2"/>
        <v/>
      </c>
      <c r="H27" s="85"/>
      <c r="I27" s="126"/>
      <c r="J27" s="127"/>
      <c r="K27" s="127"/>
      <c r="L27" s="128"/>
      <c r="M27" s="43"/>
      <c r="N27" s="21">
        <f t="shared" si="3"/>
        <v>1</v>
      </c>
      <c r="O27" s="22">
        <f t="shared" si="4"/>
        <v>0</v>
      </c>
      <c r="P27" s="22">
        <f t="shared" si="0"/>
        <v>0</v>
      </c>
      <c r="Q27" s="22">
        <f t="shared" si="1"/>
        <v>0</v>
      </c>
      <c r="R27" s="22">
        <f t="shared" si="5"/>
        <v>0</v>
      </c>
      <c r="S27" s="21">
        <f t="shared" si="6"/>
        <v>0</v>
      </c>
      <c r="T27" s="21">
        <f t="shared" si="7"/>
        <v>0</v>
      </c>
      <c r="U27" s="21">
        <f t="shared" si="8"/>
        <v>0</v>
      </c>
      <c r="V27" s="21">
        <f t="shared" si="9"/>
        <v>0</v>
      </c>
      <c r="W27" s="21">
        <f t="shared" si="10"/>
        <v>0</v>
      </c>
      <c r="X27" s="21">
        <f t="shared" si="11"/>
        <v>0</v>
      </c>
      <c r="Y27" s="23">
        <f t="shared" si="12"/>
        <v>0</v>
      </c>
      <c r="Z27" s="21">
        <f t="shared" si="13"/>
        <v>0</v>
      </c>
      <c r="AA27" s="21">
        <f t="shared" si="14"/>
        <v>1</v>
      </c>
      <c r="AB27" s="24"/>
      <c r="AC27" s="25"/>
      <c r="AD27" s="52"/>
      <c r="AE27" s="106"/>
      <c r="AF27" s="105"/>
      <c r="AG27" s="88"/>
      <c r="AH27" s="88"/>
      <c r="AI27" s="88"/>
    </row>
    <row r="28" spans="1:35" ht="17.25" customHeight="1" x14ac:dyDescent="0.15">
      <c r="A28" s="28">
        <f t="shared" si="15"/>
        <v>46192</v>
      </c>
      <c r="B28" s="109" t="str">
        <f>IF(VLOOKUP(A28,休業日一覧!$1:$1048576,3,FALSE)&gt;="休","休",TEXT(A28,"aaa"))</f>
        <v>金</v>
      </c>
      <c r="C28" s="83"/>
      <c r="D28" s="29" t="s">
        <v>24</v>
      </c>
      <c r="E28" s="83"/>
      <c r="F28" s="83"/>
      <c r="G28" s="84" t="str">
        <f t="shared" si="2"/>
        <v/>
      </c>
      <c r="H28" s="85"/>
      <c r="I28" s="126"/>
      <c r="J28" s="127"/>
      <c r="K28" s="127"/>
      <c r="L28" s="128"/>
      <c r="M28" s="43"/>
      <c r="N28" s="21">
        <f t="shared" si="3"/>
        <v>1</v>
      </c>
      <c r="O28" s="22">
        <f t="shared" si="4"/>
        <v>0</v>
      </c>
      <c r="P28" s="22">
        <f t="shared" si="0"/>
        <v>0</v>
      </c>
      <c r="Q28" s="22">
        <f t="shared" si="1"/>
        <v>0</v>
      </c>
      <c r="R28" s="22">
        <f t="shared" si="5"/>
        <v>0</v>
      </c>
      <c r="S28" s="21">
        <f t="shared" si="6"/>
        <v>0</v>
      </c>
      <c r="T28" s="21">
        <f t="shared" si="7"/>
        <v>0</v>
      </c>
      <c r="U28" s="21">
        <f t="shared" si="8"/>
        <v>0</v>
      </c>
      <c r="V28" s="21">
        <f t="shared" si="9"/>
        <v>0</v>
      </c>
      <c r="W28" s="21">
        <f t="shared" si="10"/>
        <v>0</v>
      </c>
      <c r="X28" s="21">
        <f t="shared" si="11"/>
        <v>0</v>
      </c>
      <c r="Y28" s="23">
        <f t="shared" si="12"/>
        <v>0</v>
      </c>
      <c r="Z28" s="21">
        <f t="shared" si="13"/>
        <v>0</v>
      </c>
      <c r="AA28" s="21">
        <f t="shared" si="14"/>
        <v>1</v>
      </c>
      <c r="AB28" s="24"/>
      <c r="AC28" s="25"/>
      <c r="AD28" s="52"/>
      <c r="AE28" s="106"/>
      <c r="AF28" s="105"/>
      <c r="AG28" s="88"/>
      <c r="AH28" s="88"/>
      <c r="AI28" s="88"/>
    </row>
    <row r="29" spans="1:35" ht="17.25" customHeight="1" x14ac:dyDescent="0.15">
      <c r="A29" s="28">
        <f t="shared" si="15"/>
        <v>46193</v>
      </c>
      <c r="B29" s="109" t="str">
        <f>IF(VLOOKUP(A29,休業日一覧!$1:$1048576,3,FALSE)&gt;="休","休",TEXT(A29,"aaa"))</f>
        <v>土</v>
      </c>
      <c r="C29" s="83"/>
      <c r="D29" s="29" t="s">
        <v>24</v>
      </c>
      <c r="E29" s="83"/>
      <c r="F29" s="83"/>
      <c r="G29" s="84" t="str">
        <f t="shared" si="2"/>
        <v/>
      </c>
      <c r="H29" s="85"/>
      <c r="I29" s="126"/>
      <c r="J29" s="127"/>
      <c r="K29" s="127"/>
      <c r="L29" s="128"/>
      <c r="M29" s="43"/>
      <c r="N29" s="21">
        <f t="shared" si="3"/>
        <v>0</v>
      </c>
      <c r="O29" s="22">
        <f t="shared" si="4"/>
        <v>0</v>
      </c>
      <c r="P29" s="22">
        <f t="shared" si="0"/>
        <v>0</v>
      </c>
      <c r="Q29" s="22">
        <f t="shared" si="1"/>
        <v>0</v>
      </c>
      <c r="R29" s="22">
        <f t="shared" si="5"/>
        <v>0</v>
      </c>
      <c r="S29" s="21">
        <f t="shared" si="6"/>
        <v>0</v>
      </c>
      <c r="T29" s="21">
        <f t="shared" si="7"/>
        <v>0</v>
      </c>
      <c r="U29" s="21">
        <f t="shared" si="8"/>
        <v>0</v>
      </c>
      <c r="V29" s="21">
        <f t="shared" si="9"/>
        <v>0</v>
      </c>
      <c r="W29" s="21">
        <f t="shared" si="10"/>
        <v>0</v>
      </c>
      <c r="X29" s="21">
        <f t="shared" si="11"/>
        <v>0</v>
      </c>
      <c r="Y29" s="23">
        <f t="shared" si="12"/>
        <v>0</v>
      </c>
      <c r="Z29" s="21">
        <f t="shared" si="13"/>
        <v>1</v>
      </c>
      <c r="AA29" s="21">
        <f t="shared" si="14"/>
        <v>0</v>
      </c>
      <c r="AB29" s="24"/>
      <c r="AC29" s="25"/>
      <c r="AD29" s="52"/>
      <c r="AE29" s="106"/>
      <c r="AF29" s="105"/>
      <c r="AG29" s="88"/>
      <c r="AH29" s="88"/>
      <c r="AI29" s="88"/>
    </row>
    <row r="30" spans="1:35" ht="17.25" customHeight="1" x14ac:dyDescent="0.15">
      <c r="A30" s="28">
        <f t="shared" si="15"/>
        <v>46194</v>
      </c>
      <c r="B30" s="109" t="str">
        <f>IF(VLOOKUP(A30,休業日一覧!$1:$1048576,3,FALSE)&gt;="休","休",TEXT(A30,"aaa"))</f>
        <v>日</v>
      </c>
      <c r="C30" s="83"/>
      <c r="D30" s="29" t="s">
        <v>24</v>
      </c>
      <c r="E30" s="83"/>
      <c r="F30" s="83"/>
      <c r="G30" s="84" t="str">
        <f t="shared" si="2"/>
        <v/>
      </c>
      <c r="H30" s="85"/>
      <c r="I30" s="129"/>
      <c r="J30" s="130"/>
      <c r="K30" s="130"/>
      <c r="L30" s="131"/>
      <c r="M30" s="43"/>
      <c r="N30" s="21">
        <f t="shared" si="3"/>
        <v>0</v>
      </c>
      <c r="O30" s="22">
        <f t="shared" si="4"/>
        <v>0</v>
      </c>
      <c r="P30" s="22">
        <f t="shared" si="0"/>
        <v>0</v>
      </c>
      <c r="Q30" s="22">
        <f t="shared" si="1"/>
        <v>0</v>
      </c>
      <c r="R30" s="22">
        <f t="shared" si="5"/>
        <v>0</v>
      </c>
      <c r="S30" s="21">
        <f t="shared" si="6"/>
        <v>0</v>
      </c>
      <c r="T30" s="21">
        <f t="shared" si="7"/>
        <v>0</v>
      </c>
      <c r="U30" s="21">
        <f t="shared" si="8"/>
        <v>0</v>
      </c>
      <c r="V30" s="21">
        <f t="shared" si="9"/>
        <v>0</v>
      </c>
      <c r="W30" s="21">
        <f t="shared" si="10"/>
        <v>0</v>
      </c>
      <c r="X30" s="21">
        <f t="shared" si="11"/>
        <v>0</v>
      </c>
      <c r="Y30" s="23">
        <f t="shared" si="12"/>
        <v>0</v>
      </c>
      <c r="Z30" s="21">
        <f t="shared" si="13"/>
        <v>1</v>
      </c>
      <c r="AA30" s="21">
        <f t="shared" si="14"/>
        <v>0</v>
      </c>
      <c r="AB30" s="24"/>
      <c r="AC30" s="25"/>
      <c r="AD30" s="52"/>
      <c r="AE30" s="106"/>
      <c r="AF30" s="105"/>
      <c r="AG30" s="88"/>
      <c r="AH30" s="88"/>
      <c r="AI30" s="88"/>
    </row>
    <row r="31" spans="1:35" ht="17.25" customHeight="1" x14ac:dyDescent="0.15">
      <c r="A31" s="28">
        <f t="shared" si="15"/>
        <v>46195</v>
      </c>
      <c r="B31" s="109" t="str">
        <f>IF(VLOOKUP(A31,休業日一覧!$1:$1048576,3,FALSE)&gt;="休","休",TEXT(A31,"aaa"))</f>
        <v>月</v>
      </c>
      <c r="C31" s="83"/>
      <c r="D31" s="29" t="s">
        <v>24</v>
      </c>
      <c r="E31" s="83"/>
      <c r="F31" s="83"/>
      <c r="G31" s="84" t="str">
        <f t="shared" si="2"/>
        <v/>
      </c>
      <c r="H31" s="85"/>
      <c r="I31" s="132"/>
      <c r="J31" s="133"/>
      <c r="K31" s="133"/>
      <c r="L31" s="134"/>
      <c r="M31" s="43"/>
      <c r="N31" s="21">
        <f t="shared" si="3"/>
        <v>1</v>
      </c>
      <c r="O31" s="22">
        <f t="shared" si="4"/>
        <v>0</v>
      </c>
      <c r="P31" s="22">
        <f t="shared" si="0"/>
        <v>0</v>
      </c>
      <c r="Q31" s="22">
        <f t="shared" si="1"/>
        <v>0</v>
      </c>
      <c r="R31" s="22">
        <f t="shared" si="5"/>
        <v>0</v>
      </c>
      <c r="S31" s="21">
        <f t="shared" si="6"/>
        <v>0</v>
      </c>
      <c r="T31" s="21">
        <f t="shared" si="7"/>
        <v>0</v>
      </c>
      <c r="U31" s="21">
        <f t="shared" si="8"/>
        <v>0</v>
      </c>
      <c r="V31" s="21">
        <f t="shared" si="9"/>
        <v>0</v>
      </c>
      <c r="W31" s="21">
        <f t="shared" si="10"/>
        <v>0</v>
      </c>
      <c r="X31" s="21">
        <f t="shared" si="11"/>
        <v>0</v>
      </c>
      <c r="Y31" s="23">
        <f t="shared" si="12"/>
        <v>0</v>
      </c>
      <c r="Z31" s="21">
        <f t="shared" si="13"/>
        <v>0</v>
      </c>
      <c r="AA31" s="21">
        <f t="shared" si="14"/>
        <v>1</v>
      </c>
      <c r="AB31" s="24"/>
      <c r="AC31" s="25"/>
      <c r="AD31" s="52"/>
      <c r="AE31" s="106"/>
      <c r="AF31" s="105"/>
      <c r="AG31" s="88"/>
      <c r="AH31" s="88"/>
      <c r="AI31" s="88"/>
    </row>
    <row r="32" spans="1:35" ht="17.25" customHeight="1" x14ac:dyDescent="0.15">
      <c r="A32" s="28">
        <f t="shared" si="15"/>
        <v>46196</v>
      </c>
      <c r="B32" s="109" t="str">
        <f>IF(VLOOKUP(A32,休業日一覧!$1:$1048576,3,FALSE)&gt;="休","休",TEXT(A32,"aaa"))</f>
        <v>火</v>
      </c>
      <c r="C32" s="83"/>
      <c r="D32" s="29" t="s">
        <v>24</v>
      </c>
      <c r="E32" s="83"/>
      <c r="F32" s="83"/>
      <c r="G32" s="84" t="str">
        <f t="shared" si="2"/>
        <v/>
      </c>
      <c r="H32" s="85"/>
      <c r="I32" s="132"/>
      <c r="J32" s="133"/>
      <c r="K32" s="133"/>
      <c r="L32" s="134"/>
      <c r="M32" s="43"/>
      <c r="N32" s="21">
        <f t="shared" si="3"/>
        <v>1</v>
      </c>
      <c r="O32" s="22">
        <f t="shared" si="4"/>
        <v>0</v>
      </c>
      <c r="P32" s="22">
        <f t="shared" si="0"/>
        <v>0</v>
      </c>
      <c r="Q32" s="22">
        <f t="shared" si="1"/>
        <v>0</v>
      </c>
      <c r="R32" s="22">
        <f t="shared" si="5"/>
        <v>0</v>
      </c>
      <c r="S32" s="21">
        <f t="shared" si="6"/>
        <v>0</v>
      </c>
      <c r="T32" s="21">
        <f t="shared" si="7"/>
        <v>0</v>
      </c>
      <c r="U32" s="21">
        <f t="shared" si="8"/>
        <v>0</v>
      </c>
      <c r="V32" s="21">
        <f t="shared" si="9"/>
        <v>0</v>
      </c>
      <c r="W32" s="21">
        <f t="shared" si="10"/>
        <v>0</v>
      </c>
      <c r="X32" s="21">
        <f t="shared" si="11"/>
        <v>0</v>
      </c>
      <c r="Y32" s="23">
        <f t="shared" si="12"/>
        <v>0</v>
      </c>
      <c r="Z32" s="21">
        <f t="shared" si="13"/>
        <v>0</v>
      </c>
      <c r="AA32" s="21">
        <f t="shared" si="14"/>
        <v>1</v>
      </c>
      <c r="AB32" s="24"/>
      <c r="AC32" s="25"/>
      <c r="AD32" s="52"/>
      <c r="AE32" s="106"/>
      <c r="AF32" s="105"/>
      <c r="AG32" s="88"/>
      <c r="AH32" s="88"/>
      <c r="AI32" s="88"/>
    </row>
    <row r="33" spans="1:35" ht="17.25" customHeight="1" x14ac:dyDescent="0.15">
      <c r="A33" s="28">
        <f t="shared" si="15"/>
        <v>46197</v>
      </c>
      <c r="B33" s="109" t="str">
        <f>IF(VLOOKUP(A33,休業日一覧!$1:$1048576,3,FALSE)&gt;="休","休",TEXT(A33,"aaa"))</f>
        <v>水</v>
      </c>
      <c r="C33" s="83"/>
      <c r="D33" s="29" t="s">
        <v>24</v>
      </c>
      <c r="E33" s="83"/>
      <c r="F33" s="83"/>
      <c r="G33" s="84" t="str">
        <f t="shared" si="2"/>
        <v/>
      </c>
      <c r="H33" s="85"/>
      <c r="I33" s="132"/>
      <c r="J33" s="133"/>
      <c r="K33" s="133"/>
      <c r="L33" s="134"/>
      <c r="M33" s="43"/>
      <c r="N33" s="21">
        <f t="shared" si="3"/>
        <v>1</v>
      </c>
      <c r="O33" s="22">
        <f t="shared" si="4"/>
        <v>0</v>
      </c>
      <c r="P33" s="22">
        <f t="shared" si="0"/>
        <v>0</v>
      </c>
      <c r="Q33" s="22">
        <f t="shared" si="1"/>
        <v>0</v>
      </c>
      <c r="R33" s="22">
        <f t="shared" si="5"/>
        <v>0</v>
      </c>
      <c r="S33" s="21">
        <f t="shared" si="6"/>
        <v>0</v>
      </c>
      <c r="T33" s="21">
        <f t="shared" si="7"/>
        <v>0</v>
      </c>
      <c r="U33" s="21">
        <f t="shared" si="8"/>
        <v>0</v>
      </c>
      <c r="V33" s="21">
        <f t="shared" si="9"/>
        <v>0</v>
      </c>
      <c r="W33" s="21">
        <f t="shared" si="10"/>
        <v>0</v>
      </c>
      <c r="X33" s="21">
        <f t="shared" si="11"/>
        <v>0</v>
      </c>
      <c r="Y33" s="23">
        <f t="shared" si="12"/>
        <v>0</v>
      </c>
      <c r="Z33" s="21">
        <f t="shared" si="13"/>
        <v>0</v>
      </c>
      <c r="AA33" s="21">
        <f t="shared" si="14"/>
        <v>1</v>
      </c>
      <c r="AB33" s="24"/>
      <c r="AC33" s="25"/>
      <c r="AD33" s="52"/>
      <c r="AE33" s="106"/>
      <c r="AF33" s="105"/>
      <c r="AG33" s="88"/>
      <c r="AH33" s="88"/>
      <c r="AI33" s="88"/>
    </row>
    <row r="34" spans="1:35" ht="17.25" customHeight="1" x14ac:dyDescent="0.15">
      <c r="A34" s="28">
        <f t="shared" si="15"/>
        <v>46198</v>
      </c>
      <c r="B34" s="109" t="str">
        <f>IF(VLOOKUP(A34,休業日一覧!$1:$1048576,3,FALSE)&gt;="休","休",TEXT(A34,"aaa"))</f>
        <v>木</v>
      </c>
      <c r="C34" s="83"/>
      <c r="D34" s="29" t="s">
        <v>24</v>
      </c>
      <c r="E34" s="83"/>
      <c r="F34" s="83"/>
      <c r="G34" s="84" t="str">
        <f t="shared" si="2"/>
        <v/>
      </c>
      <c r="H34" s="85"/>
      <c r="I34" s="132"/>
      <c r="J34" s="133"/>
      <c r="K34" s="133"/>
      <c r="L34" s="134"/>
      <c r="M34" s="43"/>
      <c r="N34" s="21">
        <f t="shared" si="3"/>
        <v>1</v>
      </c>
      <c r="O34" s="22">
        <f t="shared" si="4"/>
        <v>0</v>
      </c>
      <c r="P34" s="22">
        <f t="shared" si="0"/>
        <v>0</v>
      </c>
      <c r="Q34" s="22">
        <f t="shared" si="1"/>
        <v>0</v>
      </c>
      <c r="R34" s="22">
        <f t="shared" si="5"/>
        <v>0</v>
      </c>
      <c r="S34" s="21">
        <f t="shared" si="6"/>
        <v>0</v>
      </c>
      <c r="T34" s="21">
        <f t="shared" si="7"/>
        <v>0</v>
      </c>
      <c r="U34" s="21">
        <f t="shared" si="8"/>
        <v>0</v>
      </c>
      <c r="V34" s="21">
        <f t="shared" si="9"/>
        <v>0</v>
      </c>
      <c r="W34" s="21">
        <f t="shared" si="10"/>
        <v>0</v>
      </c>
      <c r="X34" s="21">
        <f t="shared" si="11"/>
        <v>0</v>
      </c>
      <c r="Y34" s="23">
        <f t="shared" si="12"/>
        <v>0</v>
      </c>
      <c r="Z34" s="21">
        <f t="shared" si="13"/>
        <v>0</v>
      </c>
      <c r="AA34" s="21">
        <f t="shared" si="14"/>
        <v>1</v>
      </c>
      <c r="AB34" s="24"/>
      <c r="AC34" s="25"/>
      <c r="AD34" s="52"/>
      <c r="AE34" s="106"/>
      <c r="AF34" s="105"/>
      <c r="AG34" s="88"/>
      <c r="AH34" s="88"/>
      <c r="AI34" s="88"/>
    </row>
    <row r="35" spans="1:35" ht="17.25" customHeight="1" x14ac:dyDescent="0.15">
      <c r="A35" s="28">
        <f t="shared" si="15"/>
        <v>46199</v>
      </c>
      <c r="B35" s="109" t="str">
        <f>IF(VLOOKUP(A35,休業日一覧!$1:$1048576,3,FALSE)&gt;="休","休",TEXT(A35,"aaa"))</f>
        <v>金</v>
      </c>
      <c r="C35" s="83"/>
      <c r="D35" s="29" t="s">
        <v>24</v>
      </c>
      <c r="E35" s="83"/>
      <c r="F35" s="83"/>
      <c r="G35" s="84" t="str">
        <f t="shared" si="2"/>
        <v/>
      </c>
      <c r="H35" s="85"/>
      <c r="I35" s="132"/>
      <c r="J35" s="133"/>
      <c r="K35" s="133"/>
      <c r="L35" s="134"/>
      <c r="M35" s="43"/>
      <c r="N35" s="21">
        <f t="shared" si="3"/>
        <v>1</v>
      </c>
      <c r="O35" s="22">
        <f t="shared" si="4"/>
        <v>0</v>
      </c>
      <c r="P35" s="22">
        <f t="shared" si="0"/>
        <v>0</v>
      </c>
      <c r="Q35" s="22">
        <f t="shared" si="1"/>
        <v>0</v>
      </c>
      <c r="R35" s="22">
        <f t="shared" si="5"/>
        <v>0</v>
      </c>
      <c r="S35" s="21">
        <f t="shared" si="6"/>
        <v>0</v>
      </c>
      <c r="T35" s="21">
        <f t="shared" si="7"/>
        <v>0</v>
      </c>
      <c r="U35" s="21">
        <f t="shared" si="8"/>
        <v>0</v>
      </c>
      <c r="V35" s="21">
        <f t="shared" si="9"/>
        <v>0</v>
      </c>
      <c r="W35" s="21">
        <f t="shared" si="10"/>
        <v>0</v>
      </c>
      <c r="X35" s="21">
        <f t="shared" si="11"/>
        <v>0</v>
      </c>
      <c r="Y35" s="23">
        <f t="shared" si="12"/>
        <v>0</v>
      </c>
      <c r="Z35" s="21">
        <f t="shared" si="13"/>
        <v>0</v>
      </c>
      <c r="AA35" s="21">
        <f t="shared" si="14"/>
        <v>1</v>
      </c>
      <c r="AB35" s="24"/>
      <c r="AC35" s="25"/>
      <c r="AD35" s="52"/>
      <c r="AE35" s="106"/>
      <c r="AF35" s="105"/>
      <c r="AG35" s="88"/>
      <c r="AH35" s="88"/>
      <c r="AI35" s="88"/>
    </row>
    <row r="36" spans="1:35" ht="17.25" customHeight="1" x14ac:dyDescent="0.15">
      <c r="A36" s="28">
        <f t="shared" si="15"/>
        <v>46200</v>
      </c>
      <c r="B36" s="109" t="str">
        <f>IF(VLOOKUP(A36,休業日一覧!$1:$1048576,3,FALSE)&gt;="休","休",TEXT(A36,"aaa"))</f>
        <v>土</v>
      </c>
      <c r="C36" s="83"/>
      <c r="D36" s="29" t="s">
        <v>24</v>
      </c>
      <c r="E36" s="83"/>
      <c r="F36" s="83"/>
      <c r="G36" s="84" t="str">
        <f t="shared" si="2"/>
        <v/>
      </c>
      <c r="H36" s="85"/>
      <c r="I36" s="132"/>
      <c r="J36" s="133"/>
      <c r="K36" s="133"/>
      <c r="L36" s="134"/>
      <c r="M36" s="43"/>
      <c r="N36" s="21">
        <f t="shared" si="3"/>
        <v>0</v>
      </c>
      <c r="O36" s="22">
        <f t="shared" si="4"/>
        <v>0</v>
      </c>
      <c r="P36" s="22">
        <f t="shared" si="0"/>
        <v>0</v>
      </c>
      <c r="Q36" s="22">
        <f t="shared" si="1"/>
        <v>0</v>
      </c>
      <c r="R36" s="22">
        <f t="shared" si="5"/>
        <v>0</v>
      </c>
      <c r="S36" s="21">
        <f t="shared" si="6"/>
        <v>0</v>
      </c>
      <c r="T36" s="21">
        <f t="shared" si="7"/>
        <v>0</v>
      </c>
      <c r="U36" s="21">
        <f t="shared" si="8"/>
        <v>0</v>
      </c>
      <c r="V36" s="21">
        <f t="shared" si="9"/>
        <v>0</v>
      </c>
      <c r="W36" s="21">
        <f t="shared" si="10"/>
        <v>0</v>
      </c>
      <c r="X36" s="21">
        <f t="shared" si="11"/>
        <v>0</v>
      </c>
      <c r="Y36" s="23">
        <f t="shared" si="12"/>
        <v>0</v>
      </c>
      <c r="Z36" s="21">
        <f t="shared" si="13"/>
        <v>1</v>
      </c>
      <c r="AA36" s="21">
        <f t="shared" si="14"/>
        <v>0</v>
      </c>
      <c r="AB36" s="24"/>
      <c r="AC36" s="25"/>
      <c r="AD36" s="52"/>
      <c r="AE36" s="106"/>
      <c r="AF36" s="105"/>
      <c r="AG36" s="88"/>
      <c r="AH36" s="88"/>
      <c r="AI36" s="88"/>
    </row>
    <row r="37" spans="1:35" ht="17.25" customHeight="1" x14ac:dyDescent="0.15">
      <c r="A37" s="28">
        <f t="shared" si="15"/>
        <v>46201</v>
      </c>
      <c r="B37" s="109" t="str">
        <f>IF(VLOOKUP(A37,休業日一覧!$1:$1048576,3,FALSE)&gt;="休","休",TEXT(A37,"aaa"))</f>
        <v>日</v>
      </c>
      <c r="C37" s="83"/>
      <c r="D37" s="29" t="s">
        <v>24</v>
      </c>
      <c r="E37" s="83"/>
      <c r="F37" s="83"/>
      <c r="G37" s="84" t="str">
        <f t="shared" si="2"/>
        <v/>
      </c>
      <c r="H37" s="85"/>
      <c r="I37" s="132"/>
      <c r="J37" s="133"/>
      <c r="K37" s="133"/>
      <c r="L37" s="134"/>
      <c r="M37" s="43"/>
      <c r="N37" s="21">
        <f t="shared" si="3"/>
        <v>0</v>
      </c>
      <c r="O37" s="22">
        <f t="shared" si="4"/>
        <v>0</v>
      </c>
      <c r="P37" s="22">
        <f t="shared" si="0"/>
        <v>0</v>
      </c>
      <c r="Q37" s="22">
        <f t="shared" si="1"/>
        <v>0</v>
      </c>
      <c r="R37" s="22">
        <f t="shared" si="5"/>
        <v>0</v>
      </c>
      <c r="S37" s="21">
        <f t="shared" si="6"/>
        <v>0</v>
      </c>
      <c r="T37" s="21">
        <f t="shared" si="7"/>
        <v>0</v>
      </c>
      <c r="U37" s="21">
        <f t="shared" si="8"/>
        <v>0</v>
      </c>
      <c r="V37" s="21">
        <f t="shared" si="9"/>
        <v>0</v>
      </c>
      <c r="W37" s="21">
        <f t="shared" si="10"/>
        <v>0</v>
      </c>
      <c r="X37" s="21">
        <f t="shared" si="11"/>
        <v>0</v>
      </c>
      <c r="Y37" s="23">
        <f t="shared" si="12"/>
        <v>0</v>
      </c>
      <c r="Z37" s="21">
        <f t="shared" si="13"/>
        <v>1</v>
      </c>
      <c r="AA37" s="21">
        <f t="shared" si="14"/>
        <v>0</v>
      </c>
      <c r="AB37" s="24"/>
      <c r="AC37" s="25"/>
      <c r="AD37" s="52"/>
      <c r="AE37" s="106"/>
      <c r="AF37" s="105"/>
      <c r="AG37" s="88"/>
      <c r="AH37" s="88"/>
      <c r="AI37" s="88"/>
    </row>
    <row r="38" spans="1:35" ht="17.25" customHeight="1" x14ac:dyDescent="0.15">
      <c r="A38" s="28">
        <f>IF(MONTH(A37)=MONTH(A37+1),A37+1,"")</f>
        <v>46202</v>
      </c>
      <c r="B38" s="109" t="str">
        <f>IF(VLOOKUP(A38,休業日一覧!$1:$1048576,3,FALSE)&gt;="休","休",TEXT(A38,"aaa"))</f>
        <v>月</v>
      </c>
      <c r="C38" s="83"/>
      <c r="D38" s="29" t="s">
        <v>24</v>
      </c>
      <c r="E38" s="83"/>
      <c r="F38" s="83"/>
      <c r="G38" s="84" t="str">
        <f t="shared" si="2"/>
        <v/>
      </c>
      <c r="H38" s="85"/>
      <c r="I38" s="132"/>
      <c r="J38" s="133"/>
      <c r="K38" s="133"/>
      <c r="L38" s="134"/>
      <c r="M38" s="43"/>
      <c r="N38" s="21">
        <f t="shared" si="3"/>
        <v>1</v>
      </c>
      <c r="O38" s="22">
        <f t="shared" si="4"/>
        <v>0</v>
      </c>
      <c r="P38" s="22">
        <f t="shared" si="0"/>
        <v>0</v>
      </c>
      <c r="Q38" s="22">
        <f t="shared" si="1"/>
        <v>0</v>
      </c>
      <c r="R38" s="22">
        <f t="shared" si="5"/>
        <v>0</v>
      </c>
      <c r="S38" s="21">
        <f t="shared" si="6"/>
        <v>0</v>
      </c>
      <c r="T38" s="21">
        <f t="shared" si="7"/>
        <v>0</v>
      </c>
      <c r="U38" s="21">
        <f t="shared" si="8"/>
        <v>0</v>
      </c>
      <c r="V38" s="21">
        <f t="shared" si="9"/>
        <v>0</v>
      </c>
      <c r="W38" s="21">
        <f t="shared" si="10"/>
        <v>0</v>
      </c>
      <c r="X38" s="21">
        <f t="shared" si="11"/>
        <v>0</v>
      </c>
      <c r="Y38" s="23">
        <f t="shared" si="12"/>
        <v>0</v>
      </c>
      <c r="Z38" s="21">
        <f t="shared" si="13"/>
        <v>0</v>
      </c>
      <c r="AA38" s="21">
        <f t="shared" si="14"/>
        <v>1</v>
      </c>
      <c r="AB38" s="24"/>
      <c r="AC38" s="25"/>
      <c r="AD38" s="52"/>
      <c r="AE38" s="106"/>
      <c r="AF38" s="105"/>
      <c r="AG38" s="88"/>
      <c r="AH38" s="88"/>
      <c r="AI38" s="88"/>
    </row>
    <row r="39" spans="1:35" ht="17.25" customHeight="1" x14ac:dyDescent="0.15">
      <c r="A39" s="28">
        <f>IF(MONTH(A37)=MONTH(A37+2),A37+2,"")</f>
        <v>46203</v>
      </c>
      <c r="B39" s="109" t="str">
        <f>IF(VLOOKUP(A39,休業日一覧!$1:$1048576,3,FALSE)&gt;="休","休",TEXT(A39,"aaa"))</f>
        <v>火</v>
      </c>
      <c r="C39" s="83"/>
      <c r="D39" s="29" t="s">
        <v>24</v>
      </c>
      <c r="E39" s="83"/>
      <c r="F39" s="83"/>
      <c r="G39" s="84" t="str">
        <f t="shared" si="2"/>
        <v/>
      </c>
      <c r="H39" s="85"/>
      <c r="I39" s="132"/>
      <c r="J39" s="133"/>
      <c r="K39" s="133"/>
      <c r="L39" s="134"/>
      <c r="M39" s="43"/>
      <c r="N39" s="21">
        <f t="shared" si="3"/>
        <v>1</v>
      </c>
      <c r="O39" s="22">
        <f t="shared" si="4"/>
        <v>0</v>
      </c>
      <c r="P39" s="22">
        <f t="shared" si="0"/>
        <v>0</v>
      </c>
      <c r="Q39" s="22">
        <f t="shared" si="1"/>
        <v>0</v>
      </c>
      <c r="R39" s="22">
        <f t="shared" si="5"/>
        <v>0</v>
      </c>
      <c r="S39" s="21">
        <f t="shared" si="6"/>
        <v>0</v>
      </c>
      <c r="T39" s="21">
        <f t="shared" si="7"/>
        <v>0</v>
      </c>
      <c r="U39" s="21">
        <f t="shared" si="8"/>
        <v>0</v>
      </c>
      <c r="V39" s="21">
        <f t="shared" si="9"/>
        <v>0</v>
      </c>
      <c r="W39" s="21">
        <f t="shared" si="10"/>
        <v>0</v>
      </c>
      <c r="X39" s="21">
        <f t="shared" si="11"/>
        <v>0</v>
      </c>
      <c r="Y39" s="23">
        <f t="shared" si="12"/>
        <v>0</v>
      </c>
      <c r="Z39" s="21">
        <f t="shared" si="13"/>
        <v>0</v>
      </c>
      <c r="AA39" s="21">
        <f t="shared" si="14"/>
        <v>1</v>
      </c>
      <c r="AB39" s="24"/>
      <c r="AC39" s="25"/>
      <c r="AD39" s="52"/>
      <c r="AE39" s="106"/>
      <c r="AF39" s="105"/>
      <c r="AG39" s="88"/>
      <c r="AH39" s="88"/>
      <c r="AI39" s="88"/>
    </row>
    <row r="40" spans="1:35" ht="17.25" customHeight="1" x14ac:dyDescent="0.15">
      <c r="A40" s="28" t="str">
        <f>IF(MONTH(A37)=MONTH(A37+3),A37+3,"")</f>
        <v/>
      </c>
      <c r="B40" s="82" t="str">
        <f>IFERROR(IF(VLOOKUP(A40,休業日一覧!$1:$1048576,3,FALSE)&gt;="休","休",TEXT(A40,"aaa")),"")</f>
        <v/>
      </c>
      <c r="C40" s="83"/>
      <c r="D40" s="29" t="s">
        <v>24</v>
      </c>
      <c r="E40" s="83"/>
      <c r="F40" s="83"/>
      <c r="G40" s="84" t="str">
        <f t="shared" si="2"/>
        <v/>
      </c>
      <c r="H40" s="85"/>
      <c r="I40" s="132"/>
      <c r="J40" s="133"/>
      <c r="K40" s="133"/>
      <c r="L40" s="134"/>
      <c r="M40" s="43"/>
      <c r="N40" s="21">
        <f>IF((OR(B40="土",B40="日",B40="祝",B40="休",B40="")),0,1)</f>
        <v>0</v>
      </c>
      <c r="O40" s="22">
        <f t="shared" si="4"/>
        <v>0</v>
      </c>
      <c r="P40" s="22">
        <f t="shared" si="0"/>
        <v>0</v>
      </c>
      <c r="Q40" s="22">
        <f t="shared" si="1"/>
        <v>0</v>
      </c>
      <c r="R40" s="22">
        <f t="shared" si="5"/>
        <v>0</v>
      </c>
      <c r="S40" s="21">
        <f t="shared" si="6"/>
        <v>0</v>
      </c>
      <c r="T40" s="21">
        <f t="shared" si="7"/>
        <v>0</v>
      </c>
      <c r="U40" s="21">
        <f t="shared" si="8"/>
        <v>0</v>
      </c>
      <c r="V40" s="21">
        <f t="shared" si="9"/>
        <v>0</v>
      </c>
      <c r="W40" s="21">
        <f t="shared" si="10"/>
        <v>0</v>
      </c>
      <c r="X40" s="21">
        <f t="shared" si="11"/>
        <v>0</v>
      </c>
      <c r="Y40" s="23">
        <f t="shared" si="12"/>
        <v>0</v>
      </c>
      <c r="Z40" s="21">
        <f t="shared" si="13"/>
        <v>1</v>
      </c>
      <c r="AA40" s="21">
        <f>IF(COUNTIFS(N40,1,O40,0)+COUNTIF(S40,1)+COUNTIF(T40,1)+COUNTIF(U40,1)+COUNTIF(V40,1)+COUNTIF(W40,1)+COUNTIF(X40,1),1,0)</f>
        <v>0</v>
      </c>
      <c r="AB40" s="24" t="e">
        <f>IF(MONTH(A61)=MONTH(A61+3),IF(C67="","",C68-C67-O67),"")</f>
        <v>#VALUE!</v>
      </c>
      <c r="AC40" s="25"/>
      <c r="AD40" s="52"/>
      <c r="AE40" s="106"/>
      <c r="AF40" s="105"/>
      <c r="AG40" s="88"/>
      <c r="AH40" s="88"/>
      <c r="AI40" s="88"/>
    </row>
    <row r="41" spans="1:35" ht="17.25" customHeight="1" x14ac:dyDescent="0.15">
      <c r="A41" s="141" t="s">
        <v>30</v>
      </c>
      <c r="B41" s="142"/>
      <c r="C41" s="142"/>
      <c r="D41" s="142"/>
      <c r="E41" s="142"/>
      <c r="F41" s="142"/>
      <c r="G41" s="35">
        <f>SUM(G10:G40)</f>
        <v>0</v>
      </c>
      <c r="H41" s="36"/>
      <c r="I41" s="132"/>
      <c r="J41" s="133"/>
      <c r="K41" s="133"/>
      <c r="L41" s="134"/>
      <c r="M41" s="43"/>
      <c r="N41" s="21">
        <f>SUM(N10:N40)</f>
        <v>22</v>
      </c>
      <c r="O41" s="22">
        <f>SUM(O10:O40)</f>
        <v>0</v>
      </c>
      <c r="P41" s="22">
        <f>SUM(P10:P40)</f>
        <v>0</v>
      </c>
      <c r="Q41" s="22">
        <f>SUM(Q10:Q40)</f>
        <v>0</v>
      </c>
      <c r="R41" s="22">
        <f>SUM(R10:R40)</f>
        <v>0</v>
      </c>
      <c r="S41" s="21">
        <f t="shared" ref="S41:AA41" si="16">SUM(S10:S40)</f>
        <v>0</v>
      </c>
      <c r="T41" s="21">
        <f t="shared" si="16"/>
        <v>0</v>
      </c>
      <c r="U41" s="21">
        <f t="shared" si="16"/>
        <v>0</v>
      </c>
      <c r="V41" s="21">
        <f>SUM(V10:V40)</f>
        <v>0</v>
      </c>
      <c r="W41" s="21">
        <f t="shared" si="16"/>
        <v>0</v>
      </c>
      <c r="X41" s="21">
        <f t="shared" si="16"/>
        <v>0</v>
      </c>
      <c r="Y41" s="21">
        <f t="shared" si="16"/>
        <v>0</v>
      </c>
      <c r="Z41" s="21">
        <f t="shared" si="16"/>
        <v>9</v>
      </c>
      <c r="AA41" s="21">
        <f t="shared" si="16"/>
        <v>22</v>
      </c>
      <c r="AB41" s="24"/>
      <c r="AC41" s="25"/>
      <c r="AD41" s="52"/>
      <c r="AE41" s="106"/>
      <c r="AF41" s="105"/>
      <c r="AG41" s="88"/>
      <c r="AH41" s="88"/>
      <c r="AI41" s="88"/>
    </row>
    <row r="42" spans="1:35" ht="17.25" customHeight="1" x14ac:dyDescent="0.15">
      <c r="A42" s="141" t="s">
        <v>31</v>
      </c>
      <c r="B42" s="142"/>
      <c r="C42" s="142"/>
      <c r="D42" s="142"/>
      <c r="E42" s="142"/>
      <c r="F42" s="142"/>
      <c r="G42" s="35">
        <f>IF(SUM(G10:G40)-(F53*7.75/24)&gt;0,SUM(G10:G40)-(F53*7.75/24),0)</f>
        <v>0</v>
      </c>
      <c r="H42" s="36"/>
      <c r="I42" s="135"/>
      <c r="J42" s="136"/>
      <c r="K42" s="136"/>
      <c r="L42" s="137"/>
      <c r="M42" s="43"/>
      <c r="N42" s="21">
        <f>N41-O41+S41+T41+U41+V41+W41+X41</f>
        <v>22</v>
      </c>
      <c r="O42" s="22"/>
      <c r="P42" s="22"/>
      <c r="Q42" s="22"/>
      <c r="R42" s="22"/>
      <c r="S42" s="21"/>
      <c r="T42" s="21"/>
      <c r="U42" s="21"/>
      <c r="V42" s="21"/>
      <c r="W42" s="21"/>
      <c r="X42" s="21"/>
      <c r="Y42" s="23"/>
      <c r="Z42" s="21"/>
      <c r="AA42" s="37"/>
      <c r="AB42" s="24"/>
      <c r="AC42" s="25"/>
      <c r="AD42" s="52"/>
      <c r="AE42" s="105"/>
      <c r="AF42" s="105"/>
      <c r="AG42" s="88"/>
      <c r="AH42" s="88"/>
      <c r="AI42" s="88"/>
    </row>
    <row r="43" spans="1:35" ht="25.5" customHeight="1" x14ac:dyDescent="0.15">
      <c r="A43" s="138" t="s">
        <v>42</v>
      </c>
      <c r="B43" s="139"/>
      <c r="C43" s="139"/>
      <c r="D43" s="139"/>
      <c r="E43" s="139"/>
      <c r="F43" s="139"/>
      <c r="G43" s="139"/>
      <c r="H43" s="139"/>
      <c r="I43" s="139"/>
      <c r="J43" s="139"/>
      <c r="K43" s="139"/>
      <c r="L43" s="139"/>
      <c r="N43" s="38">
        <f>SUM(G10:G40)</f>
        <v>0</v>
      </c>
      <c r="AA43" s="37"/>
      <c r="AD43" s="52"/>
    </row>
    <row r="44" spans="1:35" ht="13.5" customHeight="1" x14ac:dyDescent="0.15">
      <c r="A44" s="138" t="s">
        <v>32</v>
      </c>
      <c r="B44" s="139"/>
      <c r="C44" s="139"/>
      <c r="D44" s="139"/>
      <c r="E44" s="139"/>
      <c r="F44" s="139"/>
      <c r="G44" s="139"/>
      <c r="H44" s="139"/>
      <c r="I44" s="139"/>
      <c r="J44" s="139"/>
      <c r="K44" s="139"/>
      <c r="L44" s="139"/>
      <c r="N44" s="38"/>
      <c r="AA44" s="37"/>
      <c r="AD44" s="52"/>
    </row>
    <row r="45" spans="1:35" ht="13.5" customHeight="1" x14ac:dyDescent="0.15">
      <c r="A45" s="138" t="s">
        <v>52</v>
      </c>
      <c r="B45" s="139"/>
      <c r="C45" s="139"/>
      <c r="D45" s="139"/>
      <c r="E45" s="139"/>
      <c r="F45" s="139"/>
      <c r="G45" s="139"/>
      <c r="H45" s="139"/>
      <c r="I45" s="139"/>
      <c r="J45" s="139"/>
      <c r="K45" s="139"/>
      <c r="L45" s="139"/>
      <c r="N45" s="38"/>
      <c r="AA45" s="37"/>
      <c r="AD45" s="52"/>
    </row>
    <row r="46" spans="1:35" ht="38.1" customHeight="1" x14ac:dyDescent="0.15">
      <c r="A46" s="138" t="s">
        <v>68</v>
      </c>
      <c r="B46" s="139"/>
      <c r="C46" s="139"/>
      <c r="D46" s="139"/>
      <c r="E46" s="139"/>
      <c r="F46" s="139"/>
      <c r="G46" s="139"/>
      <c r="H46" s="139"/>
      <c r="I46" s="139"/>
      <c r="J46" s="139"/>
      <c r="K46" s="139"/>
      <c r="L46" s="139"/>
      <c r="N46" s="38"/>
      <c r="AA46" s="37"/>
      <c r="AD46" s="52"/>
    </row>
    <row r="47" spans="1:35" ht="13.5" customHeight="1" x14ac:dyDescent="0.15">
      <c r="A47" s="138" t="s">
        <v>55</v>
      </c>
      <c r="B47" s="139"/>
      <c r="C47" s="139"/>
      <c r="D47" s="139"/>
      <c r="E47" s="139"/>
      <c r="F47" s="139"/>
      <c r="G47" s="139"/>
      <c r="H47" s="139"/>
      <c r="I47" s="139"/>
      <c r="J47" s="139"/>
      <c r="K47" s="139"/>
      <c r="L47" s="139"/>
      <c r="N47" s="38"/>
      <c r="AA47" s="37"/>
      <c r="AD47" s="52"/>
    </row>
    <row r="48" spans="1:35" ht="13.5" customHeight="1" x14ac:dyDescent="0.15">
      <c r="A48" s="97"/>
      <c r="B48" s="98"/>
      <c r="C48" s="98"/>
      <c r="D48" s="98"/>
      <c r="E48" s="98"/>
      <c r="F48" s="98"/>
      <c r="G48" s="98"/>
      <c r="H48" s="98"/>
      <c r="I48" s="98"/>
      <c r="J48" s="98"/>
      <c r="K48" s="98"/>
      <c r="L48" s="98"/>
      <c r="N48" s="38"/>
      <c r="AA48" s="37"/>
      <c r="AD48" s="52"/>
    </row>
    <row r="49" spans="1:49" ht="13.5" customHeight="1" x14ac:dyDescent="0.15">
      <c r="A49" s="8" t="s">
        <v>66</v>
      </c>
      <c r="B49" s="98"/>
      <c r="C49" s="98"/>
      <c r="D49" s="98"/>
      <c r="E49" s="98"/>
      <c r="F49" s="98"/>
      <c r="G49" s="98"/>
      <c r="H49" s="98"/>
      <c r="I49" s="98"/>
      <c r="J49" s="98"/>
      <c r="K49" s="98"/>
      <c r="L49" s="98"/>
      <c r="N49" s="38"/>
      <c r="AA49" s="37"/>
      <c r="AD49" s="52"/>
    </row>
    <row r="50" spans="1:49" ht="13.5" customHeight="1" x14ac:dyDescent="0.15">
      <c r="A50" s="97"/>
      <c r="B50" s="98"/>
      <c r="C50" s="98"/>
      <c r="D50" s="98"/>
      <c r="E50" s="98"/>
      <c r="F50" s="98"/>
      <c r="G50" s="98"/>
      <c r="H50" s="98"/>
      <c r="I50" s="98"/>
      <c r="J50" s="98"/>
      <c r="K50" s="98"/>
      <c r="L50" s="98"/>
      <c r="N50" s="38"/>
      <c r="AA50" s="37"/>
      <c r="AD50" s="52"/>
    </row>
    <row r="51" spans="1:49" ht="13.5" customHeight="1" x14ac:dyDescent="0.15">
      <c r="A51" s="8" t="s">
        <v>60</v>
      </c>
      <c r="B51" s="98"/>
      <c r="C51" s="98"/>
      <c r="D51" s="98"/>
      <c r="E51" s="98"/>
      <c r="F51" s="98"/>
      <c r="G51" s="98"/>
      <c r="H51" s="98"/>
      <c r="I51" s="98"/>
      <c r="J51" s="98"/>
      <c r="K51" s="98"/>
      <c r="L51" s="98"/>
      <c r="N51" s="38"/>
      <c r="AA51" s="37"/>
      <c r="AD51" s="52"/>
    </row>
    <row r="52" spans="1:49" ht="13.5" customHeight="1" thickBot="1" x14ac:dyDescent="0.2">
      <c r="A52" s="97"/>
      <c r="B52" s="98"/>
      <c r="C52" s="98"/>
      <c r="D52" s="98"/>
      <c r="E52" s="98"/>
      <c r="F52" s="98"/>
      <c r="G52" s="98"/>
      <c r="H52" s="98"/>
      <c r="I52" s="98"/>
      <c r="J52" s="98"/>
      <c r="K52" s="98"/>
      <c r="L52" s="98"/>
      <c r="N52" s="38"/>
      <c r="AA52" s="37"/>
      <c r="AD52" s="52"/>
    </row>
    <row r="53" spans="1:49" s="49" customFormat="1" ht="13.5" customHeight="1" thickBot="1" x14ac:dyDescent="0.2">
      <c r="A53" s="69" t="s">
        <v>67</v>
      </c>
      <c r="B53" s="66"/>
      <c r="C53" s="62"/>
      <c r="D53" s="54"/>
      <c r="E53" s="67"/>
      <c r="F53" s="68">
        <f>IF(M11=N42,M11,N42)</f>
        <v>22</v>
      </c>
      <c r="G53" s="54"/>
      <c r="H53" s="54"/>
      <c r="I53" s="54"/>
      <c r="J53" s="54"/>
      <c r="K53" s="54"/>
      <c r="L53" s="54"/>
      <c r="M53" s="55"/>
      <c r="N53" s="56"/>
      <c r="O53" s="2"/>
      <c r="P53" s="2"/>
      <c r="Q53" s="2"/>
      <c r="R53" s="2"/>
      <c r="S53" s="57"/>
      <c r="T53" s="57"/>
      <c r="U53" s="57"/>
      <c r="V53" s="63"/>
      <c r="W53" s="63"/>
      <c r="X53" s="63"/>
      <c r="Y53" s="2"/>
      <c r="Z53" s="57"/>
      <c r="AA53" s="58"/>
      <c r="AB53" s="59"/>
      <c r="AD53" s="60"/>
      <c r="AE53" s="107"/>
      <c r="AF53" s="107"/>
      <c r="AG53" s="89"/>
      <c r="AH53" s="89"/>
      <c r="AI53" s="89"/>
      <c r="AJ53" s="89"/>
      <c r="AK53" s="89"/>
      <c r="AL53" s="89"/>
      <c r="AM53" s="107"/>
      <c r="AN53" s="107"/>
      <c r="AO53" s="107"/>
      <c r="AP53" s="107"/>
      <c r="AQ53" s="107"/>
      <c r="AR53" s="107"/>
      <c r="AS53" s="107"/>
      <c r="AT53" s="107"/>
      <c r="AU53" s="107"/>
      <c r="AV53" s="107"/>
      <c r="AW53" s="107"/>
    </row>
    <row r="54" spans="1:49" s="49" customFormat="1" ht="13.5" customHeight="1" x14ac:dyDescent="0.15">
      <c r="A54" s="61"/>
      <c r="B54" s="66"/>
      <c r="C54" s="62"/>
      <c r="D54" s="54"/>
      <c r="E54" s="54"/>
      <c r="F54" s="54"/>
      <c r="G54" s="54"/>
      <c r="H54" s="54"/>
      <c r="I54" s="54"/>
      <c r="J54" s="54"/>
      <c r="K54" s="54"/>
      <c r="L54" s="54"/>
      <c r="M54" s="55"/>
      <c r="N54" s="56"/>
      <c r="O54" s="2"/>
      <c r="P54" s="2"/>
      <c r="Q54" s="2"/>
      <c r="R54" s="2"/>
      <c r="S54" s="57"/>
      <c r="T54" s="57"/>
      <c r="U54" s="57"/>
      <c r="V54" s="63"/>
      <c r="W54" s="63"/>
      <c r="X54" s="63"/>
      <c r="Y54" s="2"/>
      <c r="Z54" s="57"/>
      <c r="AA54" s="58"/>
      <c r="AB54" s="59"/>
      <c r="AD54" s="60"/>
      <c r="AE54" s="107"/>
      <c r="AF54" s="107"/>
      <c r="AG54" s="89"/>
      <c r="AH54" s="89"/>
      <c r="AI54" s="89"/>
      <c r="AJ54" s="89"/>
      <c r="AK54" s="89"/>
      <c r="AL54" s="89"/>
      <c r="AM54" s="107"/>
      <c r="AN54" s="107"/>
      <c r="AO54" s="107"/>
      <c r="AP54" s="107"/>
      <c r="AQ54" s="107"/>
      <c r="AR54" s="107"/>
      <c r="AS54" s="107"/>
      <c r="AT54" s="107"/>
      <c r="AU54" s="107"/>
      <c r="AV54" s="107"/>
      <c r="AW54" s="107"/>
    </row>
    <row r="55" spans="1:49" s="49" customFormat="1" ht="26.1" customHeight="1" x14ac:dyDescent="0.15">
      <c r="A55" s="138" t="s">
        <v>61</v>
      </c>
      <c r="B55" s="140"/>
      <c r="C55" s="140"/>
      <c r="D55" s="140"/>
      <c r="E55" s="140"/>
      <c r="F55" s="140"/>
      <c r="G55" s="140"/>
      <c r="H55" s="140"/>
      <c r="I55" s="140"/>
      <c r="J55" s="140"/>
      <c r="K55" s="140"/>
      <c r="L55" s="140"/>
      <c r="M55" s="55"/>
      <c r="N55" s="56"/>
      <c r="O55" s="2"/>
      <c r="P55" s="2"/>
      <c r="Q55" s="2"/>
      <c r="R55" s="2"/>
      <c r="S55" s="57"/>
      <c r="T55" s="57"/>
      <c r="U55" s="57"/>
      <c r="V55" s="63"/>
      <c r="W55" s="63"/>
      <c r="X55" s="63"/>
      <c r="Y55" s="2"/>
      <c r="Z55" s="57"/>
      <c r="AA55" s="58"/>
      <c r="AB55" s="59"/>
      <c r="AD55" s="60"/>
      <c r="AE55" s="107"/>
      <c r="AF55" s="107"/>
      <c r="AG55" s="89"/>
      <c r="AH55" s="89"/>
      <c r="AI55" s="89"/>
      <c r="AJ55" s="89"/>
      <c r="AK55" s="89"/>
      <c r="AL55" s="89"/>
      <c r="AM55" s="107"/>
      <c r="AN55" s="107"/>
      <c r="AO55" s="107"/>
      <c r="AP55" s="107"/>
      <c r="AQ55" s="107"/>
      <c r="AR55" s="107"/>
      <c r="AS55" s="107"/>
      <c r="AT55" s="107"/>
      <c r="AU55" s="107"/>
      <c r="AV55" s="107"/>
      <c r="AW55" s="107"/>
    </row>
    <row r="56" spans="1:49" x14ac:dyDescent="0.15">
      <c r="A56" s="71"/>
      <c r="B56" s="70"/>
      <c r="C56" s="70"/>
      <c r="D56" s="70"/>
      <c r="E56" s="70"/>
      <c r="G56" s="70"/>
      <c r="AA56" s="37"/>
      <c r="AD56" s="52"/>
    </row>
    <row r="57" spans="1:49" x14ac:dyDescent="0.15">
      <c r="A57" s="71" t="s">
        <v>59</v>
      </c>
      <c r="B57" s="70"/>
      <c r="C57" s="70"/>
      <c r="D57" s="70"/>
      <c r="E57" s="70"/>
      <c r="G57" s="70"/>
      <c r="AA57" s="37"/>
      <c r="AD57" s="52"/>
    </row>
    <row r="58" spans="1:49" x14ac:dyDescent="0.15">
      <c r="A58" s="71" t="s">
        <v>83</v>
      </c>
      <c r="B58" s="70"/>
      <c r="C58" s="70" t="s">
        <v>103</v>
      </c>
      <c r="D58" s="70"/>
      <c r="E58" s="70"/>
      <c r="G58" s="70"/>
      <c r="AA58" s="37"/>
      <c r="AD58" s="52"/>
    </row>
    <row r="59" spans="1:49" x14ac:dyDescent="0.15">
      <c r="A59" s="86" t="s">
        <v>69</v>
      </c>
      <c r="B59" s="113">
        <v>21</v>
      </c>
      <c r="C59" s="87" t="s">
        <v>58</v>
      </c>
      <c r="AD59" s="52"/>
    </row>
    <row r="60" spans="1:49" x14ac:dyDescent="0.15">
      <c r="A60" s="86" t="s">
        <v>70</v>
      </c>
      <c r="B60" s="113">
        <v>18</v>
      </c>
      <c r="C60" s="87" t="s">
        <v>58</v>
      </c>
      <c r="AD60" s="52"/>
    </row>
    <row r="61" spans="1:49" s="103" customFormat="1" x14ac:dyDescent="0.15">
      <c r="A61" s="86" t="s">
        <v>71</v>
      </c>
      <c r="B61" s="113">
        <v>22</v>
      </c>
      <c r="C61" s="87" t="s">
        <v>58</v>
      </c>
      <c r="D61" s="99"/>
      <c r="E61" s="99"/>
      <c r="F61" s="70"/>
      <c r="G61" s="99"/>
      <c r="H61" s="70"/>
      <c r="I61" s="70"/>
      <c r="J61" s="70"/>
      <c r="K61" s="70"/>
      <c r="L61" s="70"/>
      <c r="M61" s="41"/>
      <c r="N61" s="1"/>
      <c r="O61" s="2"/>
      <c r="P61" s="2"/>
      <c r="Q61" s="2"/>
      <c r="R61" s="2"/>
      <c r="S61" s="1"/>
      <c r="T61" s="1"/>
      <c r="U61" s="1"/>
      <c r="V61" s="63"/>
      <c r="W61" s="63"/>
      <c r="X61" s="63"/>
      <c r="Y61" s="3"/>
      <c r="Z61" s="1"/>
      <c r="AA61" s="1"/>
      <c r="AB61" s="4"/>
      <c r="AC61"/>
      <c r="AD61" s="4"/>
      <c r="AE61" s="104"/>
      <c r="AF61" s="104"/>
      <c r="AG61" s="70"/>
      <c r="AH61" s="70"/>
      <c r="AI61" s="70"/>
      <c r="AJ61" s="99"/>
      <c r="AK61" s="99"/>
      <c r="AL61" s="99"/>
      <c r="AM61" s="108"/>
      <c r="AN61" s="108"/>
      <c r="AO61" s="108"/>
      <c r="AP61" s="108"/>
      <c r="AQ61" s="108"/>
      <c r="AR61" s="108"/>
      <c r="AS61" s="108"/>
      <c r="AT61" s="108"/>
      <c r="AU61" s="108"/>
      <c r="AV61" s="108"/>
      <c r="AW61" s="108"/>
    </row>
    <row r="62" spans="1:49" s="103" customFormat="1" x14ac:dyDescent="0.15">
      <c r="A62" s="86" t="s">
        <v>72</v>
      </c>
      <c r="B62" s="113">
        <v>22</v>
      </c>
      <c r="C62" s="87" t="s">
        <v>58</v>
      </c>
      <c r="D62" s="99"/>
      <c r="E62" s="99"/>
      <c r="F62" s="70"/>
      <c r="G62" s="99"/>
      <c r="H62" s="70"/>
      <c r="I62" s="70"/>
      <c r="J62" s="70"/>
      <c r="K62" s="70"/>
      <c r="L62" s="70"/>
      <c r="M62" s="41"/>
      <c r="N62" s="1"/>
      <c r="O62" s="2"/>
      <c r="P62" s="2"/>
      <c r="Q62" s="2"/>
      <c r="R62" s="2"/>
      <c r="S62" s="1"/>
      <c r="T62" s="1"/>
      <c r="U62" s="1"/>
      <c r="V62" s="63"/>
      <c r="W62" s="63"/>
      <c r="X62" s="63"/>
      <c r="Y62" s="3"/>
      <c r="Z62" s="1"/>
      <c r="AA62" s="1"/>
      <c r="AB62" s="4"/>
      <c r="AC62"/>
      <c r="AD62" s="4"/>
      <c r="AE62" s="104"/>
      <c r="AF62" s="104"/>
      <c r="AG62" s="70"/>
      <c r="AH62" s="70"/>
      <c r="AI62" s="70"/>
      <c r="AJ62" s="99"/>
      <c r="AK62" s="99"/>
      <c r="AL62" s="99"/>
      <c r="AM62" s="108"/>
      <c r="AN62" s="108"/>
      <c r="AO62" s="108"/>
      <c r="AP62" s="108"/>
      <c r="AQ62" s="108"/>
      <c r="AR62" s="108"/>
      <c r="AS62" s="108"/>
      <c r="AT62" s="108"/>
      <c r="AU62" s="108"/>
      <c r="AV62" s="108"/>
      <c r="AW62" s="108"/>
    </row>
    <row r="63" spans="1:49" s="103" customFormat="1" x14ac:dyDescent="0.15">
      <c r="A63" s="86" t="s">
        <v>73</v>
      </c>
      <c r="B63" s="113">
        <v>20</v>
      </c>
      <c r="C63" s="87" t="s">
        <v>58</v>
      </c>
      <c r="D63" s="99"/>
      <c r="E63" s="99"/>
      <c r="F63" s="70"/>
      <c r="G63" s="99"/>
      <c r="H63" s="70"/>
      <c r="I63" s="70"/>
      <c r="J63" s="70"/>
      <c r="K63" s="70"/>
      <c r="L63" s="70"/>
      <c r="M63" s="41"/>
      <c r="N63" s="1"/>
      <c r="O63" s="2"/>
      <c r="P63" s="2"/>
      <c r="Q63" s="2"/>
      <c r="R63" s="2"/>
      <c r="S63" s="1"/>
      <c r="T63" s="1"/>
      <c r="U63" s="1"/>
      <c r="V63" s="63"/>
      <c r="W63" s="63"/>
      <c r="X63" s="63"/>
      <c r="Y63" s="3"/>
      <c r="Z63" s="1"/>
      <c r="AA63" s="1"/>
      <c r="AB63" s="4"/>
      <c r="AC63"/>
      <c r="AD63" s="4"/>
      <c r="AE63" s="104"/>
      <c r="AF63" s="104"/>
      <c r="AG63" s="70"/>
      <c r="AH63" s="70"/>
      <c r="AI63" s="70"/>
      <c r="AJ63" s="99"/>
      <c r="AK63" s="99"/>
      <c r="AL63" s="99"/>
      <c r="AM63" s="108"/>
      <c r="AN63" s="108"/>
      <c r="AO63" s="108"/>
      <c r="AP63" s="108"/>
      <c r="AQ63" s="108"/>
      <c r="AR63" s="108"/>
      <c r="AS63" s="108"/>
      <c r="AT63" s="108"/>
      <c r="AU63" s="108"/>
      <c r="AV63" s="108"/>
      <c r="AW63" s="108"/>
    </row>
    <row r="64" spans="1:49" s="103" customFormat="1" x14ac:dyDescent="0.15">
      <c r="A64" s="86" t="s">
        <v>74</v>
      </c>
      <c r="B64" s="113">
        <v>19</v>
      </c>
      <c r="C64" s="87" t="s">
        <v>58</v>
      </c>
      <c r="D64" s="99"/>
      <c r="E64" s="99"/>
      <c r="F64" s="70"/>
      <c r="G64" s="99"/>
      <c r="H64" s="70"/>
      <c r="I64" s="70"/>
      <c r="J64" s="70"/>
      <c r="K64" s="70"/>
      <c r="L64" s="70"/>
      <c r="M64" s="41"/>
      <c r="N64" s="1"/>
      <c r="O64" s="2"/>
      <c r="P64" s="2"/>
      <c r="Q64" s="2"/>
      <c r="R64" s="2"/>
      <c r="S64" s="1"/>
      <c r="T64" s="1"/>
      <c r="U64" s="1"/>
      <c r="V64" s="63"/>
      <c r="W64" s="63"/>
      <c r="X64" s="63"/>
      <c r="Y64" s="3"/>
      <c r="Z64" s="1"/>
      <c r="AA64" s="1"/>
      <c r="AB64" s="4"/>
      <c r="AC64"/>
      <c r="AD64" s="4"/>
      <c r="AE64" s="104"/>
      <c r="AF64" s="104"/>
      <c r="AG64" s="70"/>
      <c r="AH64" s="70"/>
      <c r="AI64" s="70"/>
      <c r="AJ64" s="99"/>
      <c r="AK64" s="99"/>
      <c r="AL64" s="99"/>
      <c r="AM64" s="108"/>
      <c r="AN64" s="108"/>
      <c r="AO64" s="108"/>
      <c r="AP64" s="108"/>
      <c r="AQ64" s="108"/>
      <c r="AR64" s="108"/>
      <c r="AS64" s="108"/>
      <c r="AT64" s="108"/>
      <c r="AU64" s="108"/>
      <c r="AV64" s="108"/>
      <c r="AW64" s="108"/>
    </row>
    <row r="65" spans="1:49" s="103" customFormat="1" x14ac:dyDescent="0.15">
      <c r="A65" s="86" t="s">
        <v>75</v>
      </c>
      <c r="B65" s="113">
        <v>21</v>
      </c>
      <c r="C65" s="87" t="s">
        <v>58</v>
      </c>
      <c r="D65" s="99"/>
      <c r="E65" s="99"/>
      <c r="F65" s="70"/>
      <c r="G65" s="99"/>
      <c r="H65" s="70"/>
      <c r="I65" s="70"/>
      <c r="J65" s="70"/>
      <c r="K65" s="70"/>
      <c r="L65" s="70"/>
      <c r="M65" s="41"/>
      <c r="N65" s="1"/>
      <c r="O65" s="2"/>
      <c r="P65" s="2"/>
      <c r="Q65" s="2"/>
      <c r="R65" s="2"/>
      <c r="S65" s="1"/>
      <c r="T65" s="1"/>
      <c r="U65" s="1"/>
      <c r="V65" s="63"/>
      <c r="W65" s="63"/>
      <c r="X65" s="63"/>
      <c r="Y65" s="3"/>
      <c r="Z65" s="1"/>
      <c r="AA65" s="1"/>
      <c r="AB65" s="4"/>
      <c r="AC65"/>
      <c r="AD65" s="4"/>
      <c r="AE65" s="104"/>
      <c r="AF65" s="104"/>
      <c r="AG65" s="70"/>
      <c r="AH65" s="70"/>
      <c r="AI65" s="70"/>
      <c r="AJ65" s="99"/>
      <c r="AK65" s="99"/>
      <c r="AL65" s="99"/>
      <c r="AM65" s="108"/>
      <c r="AN65" s="108"/>
      <c r="AO65" s="108"/>
      <c r="AP65" s="108"/>
      <c r="AQ65" s="108"/>
      <c r="AR65" s="108"/>
      <c r="AS65" s="108"/>
      <c r="AT65" s="108"/>
      <c r="AU65" s="108"/>
      <c r="AV65" s="108"/>
      <c r="AW65" s="108"/>
    </row>
    <row r="66" spans="1:49" s="103" customFormat="1" x14ac:dyDescent="0.15">
      <c r="A66" s="86" t="s">
        <v>76</v>
      </c>
      <c r="B66" s="113">
        <v>19</v>
      </c>
      <c r="C66" s="87" t="s">
        <v>58</v>
      </c>
      <c r="D66" s="99"/>
      <c r="E66" s="99"/>
      <c r="F66" s="70"/>
      <c r="G66" s="99"/>
      <c r="H66" s="70"/>
      <c r="I66" s="70"/>
      <c r="J66" s="70"/>
      <c r="K66" s="70"/>
      <c r="L66" s="70"/>
      <c r="M66" s="41"/>
      <c r="N66" s="1"/>
      <c r="O66" s="2"/>
      <c r="P66" s="2"/>
      <c r="Q66" s="2"/>
      <c r="R66" s="2"/>
      <c r="S66" s="1"/>
      <c r="T66" s="1"/>
      <c r="U66" s="1"/>
      <c r="V66" s="63"/>
      <c r="W66" s="63"/>
      <c r="X66" s="63"/>
      <c r="Y66" s="3"/>
      <c r="Z66" s="1"/>
      <c r="AA66" s="1"/>
      <c r="AB66" s="4"/>
      <c r="AC66"/>
      <c r="AD66" s="4"/>
      <c r="AE66" s="104"/>
      <c r="AF66" s="104"/>
      <c r="AG66" s="70"/>
      <c r="AH66" s="70"/>
      <c r="AI66" s="70"/>
      <c r="AJ66" s="99"/>
      <c r="AK66" s="99"/>
      <c r="AL66" s="99"/>
      <c r="AM66" s="108"/>
      <c r="AN66" s="108"/>
      <c r="AO66" s="108"/>
      <c r="AP66" s="108"/>
      <c r="AQ66" s="108"/>
      <c r="AR66" s="108"/>
      <c r="AS66" s="108"/>
      <c r="AT66" s="108"/>
      <c r="AU66" s="108"/>
      <c r="AV66" s="108"/>
      <c r="AW66" s="108"/>
    </row>
    <row r="67" spans="1:49" s="103" customFormat="1" x14ac:dyDescent="0.15">
      <c r="A67" s="86" t="s">
        <v>77</v>
      </c>
      <c r="B67" s="113">
        <v>20</v>
      </c>
      <c r="C67" s="87" t="s">
        <v>58</v>
      </c>
      <c r="D67" s="99"/>
      <c r="E67" s="99"/>
      <c r="F67" s="70"/>
      <c r="G67" s="99"/>
      <c r="H67" s="70"/>
      <c r="I67" s="70"/>
      <c r="J67" s="70"/>
      <c r="K67" s="70"/>
      <c r="L67" s="70"/>
      <c r="M67" s="41"/>
      <c r="N67" s="1"/>
      <c r="O67" s="2"/>
      <c r="P67" s="2"/>
      <c r="Q67" s="2"/>
      <c r="R67" s="2"/>
      <c r="S67" s="1"/>
      <c r="T67" s="1"/>
      <c r="U67" s="1"/>
      <c r="V67" s="63"/>
      <c r="W67" s="63"/>
      <c r="X67" s="63"/>
      <c r="Y67" s="3"/>
      <c r="Z67" s="1"/>
      <c r="AA67" s="1"/>
      <c r="AB67" s="4"/>
      <c r="AC67"/>
      <c r="AD67" s="4"/>
      <c r="AE67" s="104"/>
      <c r="AF67" s="104"/>
      <c r="AG67" s="70"/>
      <c r="AH67" s="70"/>
      <c r="AI67" s="70"/>
      <c r="AJ67" s="99"/>
      <c r="AK67" s="99"/>
      <c r="AL67" s="99"/>
      <c r="AM67" s="108"/>
      <c r="AN67" s="108"/>
      <c r="AO67" s="108"/>
      <c r="AP67" s="108"/>
      <c r="AQ67" s="108"/>
      <c r="AR67" s="108"/>
      <c r="AS67" s="108"/>
      <c r="AT67" s="108"/>
      <c r="AU67" s="108"/>
      <c r="AV67" s="108"/>
      <c r="AW67" s="108"/>
    </row>
    <row r="68" spans="1:49" s="103" customFormat="1" x14ac:dyDescent="0.15">
      <c r="A68" s="86" t="s">
        <v>78</v>
      </c>
      <c r="B68" s="113">
        <v>19</v>
      </c>
      <c r="C68" s="87" t="s">
        <v>58</v>
      </c>
      <c r="D68" s="99"/>
      <c r="E68" s="99"/>
      <c r="F68" s="70"/>
      <c r="G68" s="99"/>
      <c r="H68" s="70"/>
      <c r="I68" s="70"/>
      <c r="J68" s="70"/>
      <c r="K68" s="70"/>
      <c r="L68" s="70"/>
      <c r="M68" s="41"/>
      <c r="N68" s="1"/>
      <c r="O68" s="2"/>
      <c r="P68" s="2"/>
      <c r="Q68" s="2"/>
      <c r="R68" s="2"/>
      <c r="S68" s="1"/>
      <c r="T68" s="1"/>
      <c r="U68" s="1"/>
      <c r="V68" s="63"/>
      <c r="W68" s="63"/>
      <c r="X68" s="63"/>
      <c r="Y68" s="3"/>
      <c r="Z68" s="1"/>
      <c r="AA68" s="1"/>
      <c r="AB68" s="4"/>
      <c r="AC68"/>
      <c r="AD68" s="4"/>
      <c r="AE68" s="104"/>
      <c r="AF68" s="104"/>
      <c r="AG68" s="70"/>
      <c r="AH68" s="70"/>
      <c r="AI68" s="70"/>
      <c r="AJ68" s="99"/>
      <c r="AK68" s="99"/>
      <c r="AL68" s="99"/>
      <c r="AM68" s="108"/>
      <c r="AN68" s="108"/>
      <c r="AO68" s="108"/>
      <c r="AP68" s="108"/>
      <c r="AQ68" s="108"/>
      <c r="AR68" s="108"/>
      <c r="AS68" s="108"/>
      <c r="AT68" s="108"/>
      <c r="AU68" s="108"/>
      <c r="AV68" s="108"/>
      <c r="AW68" s="108"/>
    </row>
    <row r="69" spans="1:49" s="103" customFormat="1" x14ac:dyDescent="0.15">
      <c r="A69" s="86" t="s">
        <v>79</v>
      </c>
      <c r="B69" s="113">
        <v>18</v>
      </c>
      <c r="C69" s="87" t="s">
        <v>58</v>
      </c>
      <c r="D69" s="99"/>
      <c r="E69" s="99"/>
      <c r="F69" s="70"/>
      <c r="G69" s="99"/>
      <c r="H69" s="70"/>
      <c r="I69" s="70"/>
      <c r="J69" s="70"/>
      <c r="K69" s="70"/>
      <c r="L69" s="70"/>
      <c r="M69" s="41"/>
      <c r="N69" s="1"/>
      <c r="O69" s="2"/>
      <c r="P69" s="2"/>
      <c r="Q69" s="2"/>
      <c r="R69" s="2"/>
      <c r="S69" s="1"/>
      <c r="T69" s="1"/>
      <c r="U69" s="1"/>
      <c r="V69" s="63"/>
      <c r="W69" s="63"/>
      <c r="X69" s="63"/>
      <c r="Y69" s="3"/>
      <c r="Z69" s="1"/>
      <c r="AA69" s="1"/>
      <c r="AB69" s="4"/>
      <c r="AC69"/>
      <c r="AD69" s="4"/>
      <c r="AE69" s="104"/>
      <c r="AF69" s="104"/>
      <c r="AG69" s="70"/>
      <c r="AH69" s="70"/>
      <c r="AI69" s="70"/>
      <c r="AJ69" s="99"/>
      <c r="AK69" s="99"/>
      <c r="AL69" s="99"/>
      <c r="AM69" s="108"/>
      <c r="AN69" s="108"/>
      <c r="AO69" s="108"/>
      <c r="AP69" s="108"/>
      <c r="AQ69" s="108"/>
      <c r="AR69" s="108"/>
      <c r="AS69" s="108"/>
      <c r="AT69" s="108"/>
      <c r="AU69" s="108"/>
      <c r="AV69" s="108"/>
      <c r="AW69" s="108"/>
    </row>
    <row r="70" spans="1:49" s="103" customFormat="1" x14ac:dyDescent="0.15">
      <c r="A70" s="86" t="s">
        <v>80</v>
      </c>
      <c r="B70" s="113">
        <v>22</v>
      </c>
      <c r="C70" s="87" t="s">
        <v>58</v>
      </c>
      <c r="D70" s="99"/>
      <c r="E70" s="99"/>
      <c r="F70" s="70"/>
      <c r="G70" s="99"/>
      <c r="H70" s="70"/>
      <c r="I70" s="70"/>
      <c r="J70" s="70"/>
      <c r="K70" s="70"/>
      <c r="L70" s="70"/>
      <c r="M70" s="41"/>
      <c r="N70" s="1"/>
      <c r="O70" s="2"/>
      <c r="P70" s="2"/>
      <c r="Q70" s="2"/>
      <c r="R70" s="2"/>
      <c r="S70" s="1"/>
      <c r="T70" s="1"/>
      <c r="U70" s="1"/>
      <c r="V70" s="63"/>
      <c r="W70" s="63"/>
      <c r="X70" s="63"/>
      <c r="Y70" s="3"/>
      <c r="Z70" s="1"/>
      <c r="AA70" s="1"/>
      <c r="AB70" s="4"/>
      <c r="AC70"/>
      <c r="AD70" s="4"/>
      <c r="AE70" s="104"/>
      <c r="AF70" s="104"/>
      <c r="AG70" s="70"/>
      <c r="AH70" s="70"/>
      <c r="AI70" s="70"/>
      <c r="AJ70" s="99"/>
      <c r="AK70" s="99"/>
      <c r="AL70" s="99"/>
      <c r="AM70" s="108"/>
      <c r="AN70" s="108"/>
      <c r="AO70" s="108"/>
      <c r="AP70" s="108"/>
      <c r="AQ70" s="108"/>
      <c r="AR70" s="108"/>
      <c r="AS70" s="108"/>
      <c r="AT70" s="108"/>
      <c r="AU70" s="108"/>
      <c r="AV70" s="108"/>
      <c r="AW70" s="108"/>
    </row>
    <row r="71" spans="1:49" s="103" customFormat="1" x14ac:dyDescent="0.15">
      <c r="A71" s="86" t="s">
        <v>65</v>
      </c>
      <c r="B71" s="113">
        <f>SUM(B59:B70)</f>
        <v>241</v>
      </c>
      <c r="C71" s="87" t="s">
        <v>58</v>
      </c>
      <c r="D71" s="99"/>
      <c r="E71" s="99"/>
      <c r="F71" s="70"/>
      <c r="G71" s="99"/>
      <c r="H71" s="70"/>
      <c r="I71" s="70"/>
      <c r="J71" s="70"/>
      <c r="K71" s="70"/>
      <c r="L71" s="70"/>
      <c r="M71" s="41"/>
      <c r="N71" s="1"/>
      <c r="O71" s="2"/>
      <c r="P71" s="2"/>
      <c r="Q71" s="2"/>
      <c r="R71" s="2"/>
      <c r="S71" s="1"/>
      <c r="T71" s="1"/>
      <c r="U71" s="1"/>
      <c r="V71" s="63"/>
      <c r="W71" s="63"/>
      <c r="X71" s="63"/>
      <c r="Y71" s="3"/>
      <c r="Z71" s="1"/>
      <c r="AA71" s="1"/>
      <c r="AB71" s="4"/>
      <c r="AC71"/>
      <c r="AD71" s="4"/>
      <c r="AE71" s="104"/>
      <c r="AF71" s="104"/>
      <c r="AG71" s="70"/>
      <c r="AH71" s="70"/>
      <c r="AI71" s="70"/>
      <c r="AJ71" s="99"/>
      <c r="AK71" s="99"/>
      <c r="AL71" s="99"/>
      <c r="AM71" s="108"/>
      <c r="AN71" s="108"/>
      <c r="AO71" s="108"/>
      <c r="AP71" s="108"/>
      <c r="AQ71" s="108"/>
      <c r="AR71" s="108"/>
      <c r="AS71" s="108"/>
      <c r="AT71" s="108"/>
      <c r="AU71" s="108"/>
      <c r="AV71" s="108"/>
      <c r="AW71" s="108"/>
    </row>
  </sheetData>
  <sheetProtection sheet="1" selectLockedCells="1"/>
  <mergeCells count="22">
    <mergeCell ref="I10:L15"/>
    <mergeCell ref="I16:L19"/>
    <mergeCell ref="I20:L30"/>
    <mergeCell ref="I31:L42"/>
    <mergeCell ref="A46:L46"/>
    <mergeCell ref="A47:L47"/>
    <mergeCell ref="A55:L55"/>
    <mergeCell ref="A41:F41"/>
    <mergeCell ref="A42:F42"/>
    <mergeCell ref="A43:L43"/>
    <mergeCell ref="A44:L44"/>
    <mergeCell ref="A45:L45"/>
    <mergeCell ref="A1:L1"/>
    <mergeCell ref="A2:G2"/>
    <mergeCell ref="H4:L4"/>
    <mergeCell ref="H5:L5"/>
    <mergeCell ref="H6:L6"/>
    <mergeCell ref="A8:A9"/>
    <mergeCell ref="C8:E9"/>
    <mergeCell ref="G8:G9"/>
    <mergeCell ref="H8:H9"/>
    <mergeCell ref="I8:L9"/>
  </mergeCells>
  <phoneticPr fontId="3"/>
  <conditionalFormatting sqref="A10">
    <cfRule type="expression" dxfId="353" priority="63">
      <formula>$N$10=0</formula>
    </cfRule>
  </conditionalFormatting>
  <conditionalFormatting sqref="A11">
    <cfRule type="expression" dxfId="352" priority="62">
      <formula>$N$11=0</formula>
    </cfRule>
  </conditionalFormatting>
  <conditionalFormatting sqref="A12">
    <cfRule type="expression" dxfId="351" priority="61">
      <formula>$N$12=0</formula>
    </cfRule>
  </conditionalFormatting>
  <conditionalFormatting sqref="A13">
    <cfRule type="expression" dxfId="350" priority="60">
      <formula>$N$13=0</formula>
    </cfRule>
  </conditionalFormatting>
  <conditionalFormatting sqref="A14">
    <cfRule type="expression" dxfId="349" priority="59">
      <formula>$N$14=0</formula>
    </cfRule>
  </conditionalFormatting>
  <conditionalFormatting sqref="A15">
    <cfRule type="expression" dxfId="348" priority="58">
      <formula>$N$15=0</formula>
    </cfRule>
  </conditionalFormatting>
  <conditionalFormatting sqref="A16">
    <cfRule type="expression" dxfId="347" priority="57">
      <formula>$N$16=0</formula>
    </cfRule>
  </conditionalFormatting>
  <conditionalFormatting sqref="A17">
    <cfRule type="expression" dxfId="346" priority="56">
      <formula>$N$17=0</formula>
    </cfRule>
  </conditionalFormatting>
  <conditionalFormatting sqref="A18">
    <cfRule type="expression" dxfId="345" priority="55">
      <formula>$N$18=0</formula>
    </cfRule>
  </conditionalFormatting>
  <conditionalFormatting sqref="A19">
    <cfRule type="expression" dxfId="344" priority="54">
      <formula>$N$19=0</formula>
    </cfRule>
  </conditionalFormatting>
  <conditionalFormatting sqref="A20">
    <cfRule type="expression" dxfId="343" priority="53">
      <formula>$N$20=0</formula>
    </cfRule>
  </conditionalFormatting>
  <conditionalFormatting sqref="A21">
    <cfRule type="expression" dxfId="342" priority="52">
      <formula>$N$21=0</formula>
    </cfRule>
  </conditionalFormatting>
  <conditionalFormatting sqref="A22">
    <cfRule type="expression" dxfId="341" priority="51">
      <formula>$N$22=0</formula>
    </cfRule>
  </conditionalFormatting>
  <conditionalFormatting sqref="A23">
    <cfRule type="expression" dxfId="340" priority="50">
      <formula>$N$23=0</formula>
    </cfRule>
  </conditionalFormatting>
  <conditionalFormatting sqref="A24">
    <cfRule type="expression" dxfId="339" priority="49">
      <formula>$N$24=0</formula>
    </cfRule>
  </conditionalFormatting>
  <conditionalFormatting sqref="A25">
    <cfRule type="expression" dxfId="338" priority="48">
      <formula>$N$25=0</formula>
    </cfRule>
  </conditionalFormatting>
  <conditionalFormatting sqref="A26">
    <cfRule type="expression" dxfId="337" priority="47">
      <formula>$N$26=0</formula>
    </cfRule>
  </conditionalFormatting>
  <conditionalFormatting sqref="A27">
    <cfRule type="expression" dxfId="336" priority="46">
      <formula>$N$27=0</formula>
    </cfRule>
  </conditionalFormatting>
  <conditionalFormatting sqref="A28">
    <cfRule type="expression" dxfId="335" priority="45">
      <formula>$N$28=0</formula>
    </cfRule>
  </conditionalFormatting>
  <conditionalFormatting sqref="A29">
    <cfRule type="expression" dxfId="334" priority="44">
      <formula>$N$29=0</formula>
    </cfRule>
  </conditionalFormatting>
  <conditionalFormatting sqref="A30">
    <cfRule type="expression" dxfId="333" priority="43">
      <formula>$N$30=0</formula>
    </cfRule>
  </conditionalFormatting>
  <conditionalFormatting sqref="A31">
    <cfRule type="expression" dxfId="332" priority="42">
      <formula>$N$31=0</formula>
    </cfRule>
  </conditionalFormatting>
  <conditionalFormatting sqref="A32">
    <cfRule type="expression" dxfId="331" priority="41">
      <formula>$N$32=0</formula>
    </cfRule>
  </conditionalFormatting>
  <conditionalFormatting sqref="A33">
    <cfRule type="expression" dxfId="330" priority="40">
      <formula>$N$33=0</formula>
    </cfRule>
  </conditionalFormatting>
  <conditionalFormatting sqref="A34">
    <cfRule type="expression" dxfId="329" priority="39">
      <formula>$N$34=0</formula>
    </cfRule>
  </conditionalFormatting>
  <conditionalFormatting sqref="A35">
    <cfRule type="expression" dxfId="328" priority="38">
      <formula>$N$35=0</formula>
    </cfRule>
  </conditionalFormatting>
  <conditionalFormatting sqref="A36">
    <cfRule type="expression" dxfId="327" priority="37">
      <formula>$N$36=0</formula>
    </cfRule>
  </conditionalFormatting>
  <conditionalFormatting sqref="A37">
    <cfRule type="expression" dxfId="326" priority="36">
      <formula>$N$37=0</formula>
    </cfRule>
  </conditionalFormatting>
  <conditionalFormatting sqref="A38">
    <cfRule type="expression" dxfId="325" priority="6">
      <formula>$N$38=0</formula>
    </cfRule>
  </conditionalFormatting>
  <conditionalFormatting sqref="A40">
    <cfRule type="expression" dxfId="324" priority="4">
      <formula>$N$40=0</formula>
    </cfRule>
  </conditionalFormatting>
  <conditionalFormatting sqref="B40">
    <cfRule type="expression" dxfId="323" priority="3">
      <formula>$N$40=0</formula>
    </cfRule>
  </conditionalFormatting>
  <conditionalFormatting sqref="A39">
    <cfRule type="expression" dxfId="322" priority="2">
      <formula>$N$39=0</formula>
    </cfRule>
  </conditionalFormatting>
  <conditionalFormatting sqref="B10:B39">
    <cfRule type="expression" dxfId="321" priority="1">
      <formula>$N10=0</formula>
    </cfRule>
  </conditionalFormatting>
  <dataValidations count="1">
    <dataValidation type="list" allowBlank="1" showInputMessage="1" sqref="H10:H40" xr:uid="{B22085FD-4D56-4E97-B829-D2E3E24D0149}">
      <formula1>$AB$10:$AB$18</formula1>
    </dataValidation>
  </dataValidations>
  <pageMargins left="0.70866141732283472" right="0.51181102362204722" top="0.74803149606299213" bottom="0.55118110236220474" header="0.31496062992125984" footer="0.31496062992125984"/>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8</xdr:col>
                    <xdr:colOff>0</xdr:colOff>
                    <xdr:row>15</xdr:row>
                    <xdr:rowOff>0</xdr:rowOff>
                  </from>
                  <to>
                    <xdr:col>9</xdr:col>
                    <xdr:colOff>266700</xdr:colOff>
                    <xdr:row>16</xdr:row>
                    <xdr:rowOff>19050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8</xdr:col>
                    <xdr:colOff>0</xdr:colOff>
                    <xdr:row>16</xdr:row>
                    <xdr:rowOff>104775</xdr:rowOff>
                  </from>
                  <to>
                    <xdr:col>9</xdr:col>
                    <xdr:colOff>266700</xdr:colOff>
                    <xdr:row>17</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B0B7-F8C5-404F-A3E9-6A862357DA6A}">
  <sheetPr>
    <pageSetUpPr fitToPage="1"/>
  </sheetPr>
  <dimension ref="A1:AV71"/>
  <sheetViews>
    <sheetView zoomScaleNormal="100" workbookViewId="0">
      <selection activeCell="C10" sqref="C10"/>
    </sheetView>
  </sheetViews>
  <sheetFormatPr defaultRowHeight="13.5" x14ac:dyDescent="0.15"/>
  <cols>
    <col min="1" max="1" width="11.875" style="99" customWidth="1"/>
    <col min="2" max="2" width="4.5" style="99" customWidth="1"/>
    <col min="3" max="3" width="10.125" style="99" customWidth="1"/>
    <col min="4" max="4" width="3.875" style="99" customWidth="1"/>
    <col min="5" max="5" width="10.125" style="99" customWidth="1"/>
    <col min="6" max="6" width="8.625" style="70" customWidth="1"/>
    <col min="7" max="7" width="14.625" style="99" customWidth="1"/>
    <col min="8" max="8" width="13.625" style="70" customWidth="1"/>
    <col min="9" max="9" width="4.625" style="70" customWidth="1"/>
    <col min="10" max="11" width="4" style="70" customWidth="1"/>
    <col min="12" max="12" width="4.625" style="70" customWidth="1"/>
    <col min="13" max="13" width="4.625" style="41" hidden="1" customWidth="1"/>
    <col min="14" max="14" width="4.625" style="1" hidden="1" customWidth="1"/>
    <col min="15" max="18" width="4.625" style="2" hidden="1" customWidth="1"/>
    <col min="19" max="21" width="4.625" style="1" hidden="1" customWidth="1"/>
    <col min="22" max="24" width="4.625" style="63" hidden="1" customWidth="1"/>
    <col min="25" max="25" width="4.625" style="3" hidden="1" customWidth="1"/>
    <col min="26" max="27" width="4.625" style="1" hidden="1" customWidth="1"/>
    <col min="28" max="28" width="4.625" style="4" hidden="1" customWidth="1"/>
    <col min="29" max="29" width="4.625" hidden="1" customWidth="1"/>
    <col min="30" max="30" width="4.625" style="4" hidden="1" customWidth="1"/>
    <col min="31" max="32" width="4.625" style="104" hidden="1" customWidth="1"/>
    <col min="33" max="33" width="4.625" style="70" hidden="1" customWidth="1"/>
    <col min="34" max="43" width="9" style="104"/>
    <col min="44" max="48" width="9" style="70"/>
  </cols>
  <sheetData>
    <row r="1" spans="1:35" ht="19.5" customHeight="1" x14ac:dyDescent="0.15">
      <c r="A1" s="146" t="s">
        <v>41</v>
      </c>
      <c r="B1" s="146"/>
      <c r="C1" s="146"/>
      <c r="D1" s="146"/>
      <c r="E1" s="146"/>
      <c r="F1" s="146"/>
      <c r="G1" s="146"/>
      <c r="H1" s="146"/>
      <c r="I1" s="146"/>
      <c r="J1" s="147"/>
      <c r="K1" s="147"/>
      <c r="L1" s="147"/>
      <c r="M1" s="40"/>
    </row>
    <row r="2" spans="1:35" ht="17.25" customHeight="1" x14ac:dyDescent="0.15">
      <c r="A2" s="148"/>
      <c r="B2" s="148"/>
      <c r="C2" s="148"/>
      <c r="D2" s="148"/>
      <c r="E2" s="148"/>
      <c r="F2" s="148"/>
      <c r="G2" s="148"/>
      <c r="I2" s="46">
        <v>2026</v>
      </c>
      <c r="J2" s="6" t="s">
        <v>0</v>
      </c>
      <c r="K2" s="47">
        <v>7</v>
      </c>
      <c r="L2" s="8" t="s">
        <v>53</v>
      </c>
    </row>
    <row r="3" spans="1:35" ht="9.75" customHeight="1" x14ac:dyDescent="0.15">
      <c r="A3" s="100"/>
      <c r="B3" s="100"/>
      <c r="C3" s="100"/>
      <c r="D3" s="100"/>
      <c r="E3" s="100"/>
      <c r="F3" s="100"/>
      <c r="G3" s="100"/>
    </row>
    <row r="4" spans="1:35" ht="17.25" customHeight="1" x14ac:dyDescent="0.15">
      <c r="A4" s="71"/>
      <c r="B4" s="71"/>
      <c r="C4" s="71"/>
      <c r="D4" s="72"/>
      <c r="E4" s="72"/>
      <c r="F4" s="73"/>
      <c r="G4" s="74" t="s">
        <v>1</v>
      </c>
      <c r="H4" s="166">
        <f>初期設定!B2</f>
        <v>0</v>
      </c>
      <c r="I4" s="167"/>
      <c r="J4" s="167"/>
      <c r="K4" s="167"/>
      <c r="L4" s="167"/>
    </row>
    <row r="5" spans="1:35" ht="17.25" customHeight="1" x14ac:dyDescent="0.15">
      <c r="A5" s="71"/>
      <c r="B5" s="71"/>
      <c r="C5" s="71"/>
      <c r="D5" s="72"/>
      <c r="E5" s="72"/>
      <c r="F5" s="73"/>
      <c r="G5" s="74" t="s">
        <v>2</v>
      </c>
      <c r="H5" s="166">
        <f>初期設定!B3</f>
        <v>0</v>
      </c>
      <c r="I5" s="168"/>
      <c r="J5" s="168"/>
      <c r="K5" s="168"/>
      <c r="L5" s="168"/>
    </row>
    <row r="6" spans="1:35" ht="17.25" customHeight="1" x14ac:dyDescent="0.15">
      <c r="A6" s="72"/>
      <c r="B6" s="72"/>
      <c r="C6" s="75"/>
      <c r="D6" s="75"/>
      <c r="E6" s="75"/>
      <c r="F6" s="76"/>
      <c r="G6" s="74" t="s">
        <v>3</v>
      </c>
      <c r="H6" s="166">
        <f>初期設定!B4</f>
        <v>0</v>
      </c>
      <c r="I6" s="168"/>
      <c r="J6" s="168"/>
      <c r="K6" s="168"/>
      <c r="L6" s="168"/>
    </row>
    <row r="7" spans="1:35" ht="9.9499999999999993" customHeight="1" x14ac:dyDescent="0.15">
      <c r="A7" s="72"/>
      <c r="B7" s="72"/>
      <c r="C7" s="77"/>
      <c r="D7" s="78"/>
      <c r="E7" s="77"/>
      <c r="F7" s="77"/>
      <c r="G7" s="72"/>
      <c r="H7" s="79"/>
    </row>
    <row r="8" spans="1:35" ht="17.25" customHeight="1" x14ac:dyDescent="0.15">
      <c r="A8" s="152" t="s">
        <v>4</v>
      </c>
      <c r="B8" s="80" t="s">
        <v>5</v>
      </c>
      <c r="C8" s="153" t="s">
        <v>6</v>
      </c>
      <c r="D8" s="154"/>
      <c r="E8" s="155"/>
      <c r="F8" s="101" t="s">
        <v>7</v>
      </c>
      <c r="G8" s="159" t="s">
        <v>8</v>
      </c>
      <c r="H8" s="161" t="s">
        <v>9</v>
      </c>
      <c r="I8" s="163" t="s">
        <v>10</v>
      </c>
      <c r="J8" s="164"/>
      <c r="K8" s="164"/>
      <c r="L8" s="164"/>
      <c r="M8" s="42"/>
      <c r="N8" s="21"/>
      <c r="O8" s="22"/>
      <c r="P8" s="22"/>
      <c r="Q8" s="22"/>
      <c r="R8" s="22"/>
      <c r="S8" s="21"/>
      <c r="T8" s="21"/>
      <c r="U8" s="21"/>
      <c r="V8" s="21"/>
      <c r="W8" s="21"/>
      <c r="X8" s="21"/>
      <c r="Y8" s="23"/>
      <c r="Z8" s="21"/>
      <c r="AA8" s="21"/>
      <c r="AB8" s="24"/>
      <c r="AC8" s="25"/>
      <c r="AD8" s="24"/>
      <c r="AE8" s="105"/>
      <c r="AF8" s="105"/>
      <c r="AG8" s="88"/>
      <c r="AH8" s="105"/>
      <c r="AI8" s="105"/>
    </row>
    <row r="9" spans="1:35" ht="17.25" customHeight="1" x14ac:dyDescent="0.15">
      <c r="A9" s="152"/>
      <c r="B9" s="81" t="s">
        <v>11</v>
      </c>
      <c r="C9" s="156"/>
      <c r="D9" s="157"/>
      <c r="E9" s="158"/>
      <c r="F9" s="102" t="s">
        <v>12</v>
      </c>
      <c r="G9" s="160"/>
      <c r="H9" s="162"/>
      <c r="I9" s="165"/>
      <c r="J9" s="164"/>
      <c r="K9" s="164"/>
      <c r="L9" s="164"/>
      <c r="M9" s="42" t="s">
        <v>13</v>
      </c>
      <c r="N9" s="21" t="s">
        <v>14</v>
      </c>
      <c r="O9" s="22" t="s">
        <v>15</v>
      </c>
      <c r="P9" s="22" t="s">
        <v>16</v>
      </c>
      <c r="Q9" s="22" t="s">
        <v>17</v>
      </c>
      <c r="R9" s="22" t="s">
        <v>18</v>
      </c>
      <c r="S9" s="21" t="s">
        <v>19</v>
      </c>
      <c r="T9" s="21" t="s">
        <v>20</v>
      </c>
      <c r="U9" s="21" t="s">
        <v>21</v>
      </c>
      <c r="V9" s="21" t="s">
        <v>62</v>
      </c>
      <c r="W9" s="21" t="s">
        <v>63</v>
      </c>
      <c r="X9" s="21" t="s">
        <v>64</v>
      </c>
      <c r="Y9" s="23" t="s">
        <v>56</v>
      </c>
      <c r="Z9" s="21" t="s">
        <v>23</v>
      </c>
      <c r="AA9" s="21" t="s">
        <v>22</v>
      </c>
      <c r="AB9" s="24"/>
      <c r="AC9" s="25"/>
      <c r="AD9" s="50" t="s">
        <v>57</v>
      </c>
      <c r="AE9" s="105"/>
      <c r="AF9" s="105"/>
      <c r="AG9" s="88"/>
      <c r="AH9" s="105"/>
      <c r="AI9" s="105"/>
    </row>
    <row r="10" spans="1:35" ht="17.25" customHeight="1" x14ac:dyDescent="0.15">
      <c r="A10" s="28">
        <f>DATE(I$2,K$2,1)</f>
        <v>46204</v>
      </c>
      <c r="B10" s="109" t="str">
        <f>IF(VLOOKUP(A10,休業日一覧!$1:$1048576,3,FALSE)&gt;="休","休",TEXT(A10,"aaa"))</f>
        <v>水</v>
      </c>
      <c r="C10" s="83"/>
      <c r="D10" s="29" t="s">
        <v>24</v>
      </c>
      <c r="E10" s="83"/>
      <c r="F10" s="83"/>
      <c r="G10" s="84" t="str">
        <f>IF(E10="","",E10-C10-F10)</f>
        <v/>
      </c>
      <c r="H10" s="85"/>
      <c r="I10" s="143" t="s">
        <v>84</v>
      </c>
      <c r="J10" s="144"/>
      <c r="K10" s="144"/>
      <c r="L10" s="145"/>
      <c r="M10" s="45">
        <f>COUNTA(B10:B40)</f>
        <v>31</v>
      </c>
      <c r="N10" s="21">
        <f>IF((OR(B10="土",B10="日",B10="祝",B10="休",B10="")),0,1)</f>
        <v>1</v>
      </c>
      <c r="O10" s="22">
        <f>IF(COUNTIF(H10,"*休日*"),1,0)</f>
        <v>0</v>
      </c>
      <c r="P10" s="22">
        <f t="shared" ref="P10:P40" si="0">IF(COUNTIFS(H10,"*移*",B10,"土"),1,0)</f>
        <v>0</v>
      </c>
      <c r="Q10" s="22">
        <f t="shared" ref="Q10:Q40" si="1">IF(COUNTIFS(H10,"*移*",B10,"日"),1,0)</f>
        <v>0</v>
      </c>
      <c r="R10" s="22">
        <f>IF(COUNTIFS(H10,"*移*",B10,"休"),1,0)</f>
        <v>0</v>
      </c>
      <c r="S10" s="21">
        <f>IF(COUNTIFS(H10,"*出*",B10,"土")+COUNTIFS(H10,"*研*",B10,"土"),1,0)</f>
        <v>0</v>
      </c>
      <c r="T10" s="21">
        <f>IF(COUNTIFS(H10,"*出*",B10,"日")+COUNTIFS(H10,"*研*",B10,"日"),1,0)</f>
        <v>0</v>
      </c>
      <c r="U10" s="21">
        <f>IF(COUNTIFS(H10,"*出*",B10,"休")+COUNTIFS(H10,"*研*",B10,"休"),1,0)</f>
        <v>0</v>
      </c>
      <c r="V10" s="21">
        <f>IF(COUNTIFS(H10,"*勤*",B10,"土"),1,0)</f>
        <v>0</v>
      </c>
      <c r="W10" s="21">
        <f>IF(COUNTIFS(H10,"*勤*",B10,"日"),1,0)</f>
        <v>0</v>
      </c>
      <c r="X10" s="21">
        <f>IF(COUNTIFS(H10,"*勤*",B10,"休"),1,0)</f>
        <v>0</v>
      </c>
      <c r="Y10" s="23">
        <f>IF(COUNTIF(H10,"*休*")+COUNTIF(H10,"*免*")+COUNTIF(H10,"*移*"),1,0)</f>
        <v>0</v>
      </c>
      <c r="Z10" s="21">
        <f>IF(COUNTIF(AA10,0)+COUNTIF(Y10,1),1,0)</f>
        <v>0</v>
      </c>
      <c r="AA10" s="21">
        <f>IF(COUNTIFS(N10,1,O10,0)+COUNTIF(S10,1)+COUNTIF(T10,1)+COUNTIF(U10,1)+COUNTIF(V10,1)+COUNTIF(W10,1)+COUNTIF(X10,1),1,0)</f>
        <v>1</v>
      </c>
      <c r="AB10" s="24" t="s">
        <v>25</v>
      </c>
      <c r="AC10" s="25"/>
      <c r="AD10" s="51">
        <v>0.32291666666666669</v>
      </c>
      <c r="AE10" s="99">
        <v>4</v>
      </c>
      <c r="AF10" s="99">
        <v>21</v>
      </c>
      <c r="AG10" s="99"/>
      <c r="AH10" s="105"/>
      <c r="AI10" s="105"/>
    </row>
    <row r="11" spans="1:35" ht="17.25" customHeight="1" x14ac:dyDescent="0.15">
      <c r="A11" s="28">
        <f>A10+1</f>
        <v>46205</v>
      </c>
      <c r="B11" s="109" t="str">
        <f>IF(VLOOKUP(A11,休業日一覧!$1:$1048576,3,FALSE)&gt;="休","休",TEXT(A11,"aaa"))</f>
        <v>木</v>
      </c>
      <c r="C11" s="83"/>
      <c r="D11" s="29" t="s">
        <v>24</v>
      </c>
      <c r="E11" s="83"/>
      <c r="F11" s="83"/>
      <c r="G11" s="84" t="str">
        <f t="shared" ref="G11:G40" si="2">IF(E11="","",E11-C11-F11)</f>
        <v/>
      </c>
      <c r="H11" s="85"/>
      <c r="I11" s="120"/>
      <c r="J11" s="121"/>
      <c r="K11" s="121"/>
      <c r="L11" s="122"/>
      <c r="M11" s="45">
        <f>VLOOKUP($K$2,AE9:AF21,2,FALSE)</f>
        <v>21</v>
      </c>
      <c r="N11" s="21">
        <f t="shared" ref="N11:N39" si="3">IF((OR(B11="土",B11="日",B11="祝",B11="休",B11="")),0,1)</f>
        <v>1</v>
      </c>
      <c r="O11" s="22">
        <f t="shared" ref="O11:O40" si="4">IF(COUNTIF(H11,"*休日*"),1,0)</f>
        <v>0</v>
      </c>
      <c r="P11" s="22">
        <f t="shared" si="0"/>
        <v>0</v>
      </c>
      <c r="Q11" s="22">
        <f t="shared" si="1"/>
        <v>0</v>
      </c>
      <c r="R11" s="22">
        <f t="shared" ref="R11:R40" si="5">IF(COUNTIFS(H11,"*移*",B11,"休"),1,0)</f>
        <v>0</v>
      </c>
      <c r="S11" s="21">
        <f t="shared" ref="S11:S40" si="6">IF(COUNTIFS(H11,"*出*",B11,"土")+COUNTIFS(H11,"*研*",B11,"土"),1,0)</f>
        <v>0</v>
      </c>
      <c r="T11" s="21">
        <f t="shared" ref="T11:T40" si="7">IF(COUNTIFS(H11,"*出*",B11,"日")+COUNTIFS(H11,"*研*",B11,"日"),1,0)</f>
        <v>0</v>
      </c>
      <c r="U11" s="21">
        <f t="shared" ref="U11:U40" si="8">IF(COUNTIFS(H11,"*出*",B11,"休")+COUNTIFS(H11,"*研*",B11,"休"),1,0)</f>
        <v>0</v>
      </c>
      <c r="V11" s="21">
        <f t="shared" ref="V11:V40" si="9">IF(COUNTIFS(H11,"*勤*",B11,"土"),1,0)</f>
        <v>0</v>
      </c>
      <c r="W11" s="21">
        <f t="shared" ref="W11:W40" si="10">IF(COUNTIFS(H11,"*勤*",B11,"日"),1,0)</f>
        <v>0</v>
      </c>
      <c r="X11" s="21">
        <f t="shared" ref="X11:X40" si="11">IF(COUNTIFS(H11,"*勤*",B11,"休"),1,0)</f>
        <v>0</v>
      </c>
      <c r="Y11" s="23">
        <f t="shared" ref="Y11:Y40" si="12">IF(COUNTIF(H11,"*休*")+COUNTIF(H11,"*免*")+COUNTIF(H11,"*移*"),1,0)</f>
        <v>0</v>
      </c>
      <c r="Z11" s="21">
        <f t="shared" ref="Z11:Z40" si="13">IF(COUNTIF(AA11,0)+COUNTIF(Y11,1),1,0)</f>
        <v>0</v>
      </c>
      <c r="AA11" s="21">
        <f t="shared" ref="AA11:AA39" si="14">IF(COUNTIFS(N11,1,O11,0)+COUNTIF(S11,1)+COUNTIF(T11,1)+COUNTIF(U11,1)+COUNTIF(V11,1)+COUNTIF(W11,1)+COUNTIF(X11,1),1,0)</f>
        <v>1</v>
      </c>
      <c r="AB11" s="24" t="s">
        <v>26</v>
      </c>
      <c r="AC11" s="25"/>
      <c r="AD11" s="24"/>
      <c r="AE11" s="99">
        <v>5</v>
      </c>
      <c r="AF11" s="99">
        <v>18</v>
      </c>
      <c r="AG11" s="99"/>
      <c r="AH11" s="105"/>
      <c r="AI11" s="105"/>
    </row>
    <row r="12" spans="1:35" ht="17.25" customHeight="1" x14ac:dyDescent="0.15">
      <c r="A12" s="28">
        <f t="shared" ref="A12:A37" si="15">A11+1</f>
        <v>46206</v>
      </c>
      <c r="B12" s="109" t="str">
        <f>IF(VLOOKUP(A12,休業日一覧!$1:$1048576,3,FALSE)&gt;="休","休",TEXT(A12,"aaa"))</f>
        <v>金</v>
      </c>
      <c r="C12" s="83"/>
      <c r="D12" s="29" t="s">
        <v>24</v>
      </c>
      <c r="E12" s="83"/>
      <c r="F12" s="83"/>
      <c r="G12" s="84" t="str">
        <f t="shared" si="2"/>
        <v/>
      </c>
      <c r="H12" s="85"/>
      <c r="I12" s="120"/>
      <c r="J12" s="121"/>
      <c r="K12" s="121"/>
      <c r="L12" s="122"/>
      <c r="M12" s="43"/>
      <c r="N12" s="21">
        <f t="shared" si="3"/>
        <v>1</v>
      </c>
      <c r="O12" s="22">
        <f t="shared" si="4"/>
        <v>0</v>
      </c>
      <c r="P12" s="22">
        <f t="shared" si="0"/>
        <v>0</v>
      </c>
      <c r="Q12" s="22">
        <f t="shared" si="1"/>
        <v>0</v>
      </c>
      <c r="R12" s="22">
        <f t="shared" si="5"/>
        <v>0</v>
      </c>
      <c r="S12" s="21">
        <f t="shared" si="6"/>
        <v>0</v>
      </c>
      <c r="T12" s="21">
        <f t="shared" si="7"/>
        <v>0</v>
      </c>
      <c r="U12" s="21">
        <f t="shared" si="8"/>
        <v>0</v>
      </c>
      <c r="V12" s="21">
        <f t="shared" si="9"/>
        <v>0</v>
      </c>
      <c r="W12" s="21">
        <f t="shared" si="10"/>
        <v>0</v>
      </c>
      <c r="X12" s="21">
        <f t="shared" si="11"/>
        <v>0</v>
      </c>
      <c r="Y12" s="23">
        <f t="shared" si="12"/>
        <v>0</v>
      </c>
      <c r="Z12" s="21">
        <f t="shared" si="13"/>
        <v>0</v>
      </c>
      <c r="AA12" s="21">
        <f t="shared" si="14"/>
        <v>1</v>
      </c>
      <c r="AB12" s="24" t="s">
        <v>27</v>
      </c>
      <c r="AC12" s="25"/>
      <c r="AD12" s="24"/>
      <c r="AE12" s="99">
        <v>6</v>
      </c>
      <c r="AF12" s="99">
        <v>22</v>
      </c>
      <c r="AG12" s="99"/>
      <c r="AH12" s="105"/>
      <c r="AI12" s="105"/>
    </row>
    <row r="13" spans="1:35" ht="17.25" customHeight="1" x14ac:dyDescent="0.15">
      <c r="A13" s="28">
        <f t="shared" si="15"/>
        <v>46207</v>
      </c>
      <c r="B13" s="109" t="str">
        <f>IF(VLOOKUP(A13,休業日一覧!$1:$1048576,3,FALSE)&gt;="休","休",TEXT(A13,"aaa"))</f>
        <v>土</v>
      </c>
      <c r="C13" s="83"/>
      <c r="D13" s="29" t="s">
        <v>24</v>
      </c>
      <c r="E13" s="83"/>
      <c r="F13" s="83"/>
      <c r="G13" s="84" t="str">
        <f t="shared" si="2"/>
        <v/>
      </c>
      <c r="H13" s="85"/>
      <c r="I13" s="120"/>
      <c r="J13" s="121"/>
      <c r="K13" s="121"/>
      <c r="L13" s="122"/>
      <c r="M13" s="43"/>
      <c r="N13" s="21">
        <f t="shared" si="3"/>
        <v>0</v>
      </c>
      <c r="O13" s="22">
        <f t="shared" si="4"/>
        <v>0</v>
      </c>
      <c r="P13" s="22">
        <f t="shared" si="0"/>
        <v>0</v>
      </c>
      <c r="Q13" s="22">
        <f t="shared" si="1"/>
        <v>0</v>
      </c>
      <c r="R13" s="22">
        <f t="shared" si="5"/>
        <v>0</v>
      </c>
      <c r="S13" s="21">
        <f t="shared" si="6"/>
        <v>0</v>
      </c>
      <c r="T13" s="21">
        <f t="shared" si="7"/>
        <v>0</v>
      </c>
      <c r="U13" s="21">
        <f t="shared" si="8"/>
        <v>0</v>
      </c>
      <c r="V13" s="21">
        <f t="shared" si="9"/>
        <v>0</v>
      </c>
      <c r="W13" s="21">
        <f t="shared" si="10"/>
        <v>0</v>
      </c>
      <c r="X13" s="21">
        <f t="shared" si="11"/>
        <v>0</v>
      </c>
      <c r="Y13" s="23">
        <f t="shared" si="12"/>
        <v>0</v>
      </c>
      <c r="Z13" s="21">
        <f t="shared" si="13"/>
        <v>1</v>
      </c>
      <c r="AA13" s="21">
        <f t="shared" si="14"/>
        <v>0</v>
      </c>
      <c r="AB13" s="24" t="s">
        <v>28</v>
      </c>
      <c r="AC13" s="25"/>
      <c r="AD13" s="24"/>
      <c r="AE13" s="99">
        <v>7</v>
      </c>
      <c r="AF13" s="99">
        <v>21</v>
      </c>
      <c r="AG13" s="99"/>
      <c r="AH13" s="105"/>
      <c r="AI13" s="105"/>
    </row>
    <row r="14" spans="1:35" ht="17.25" customHeight="1" x14ac:dyDescent="0.15">
      <c r="A14" s="28">
        <f t="shared" si="15"/>
        <v>46208</v>
      </c>
      <c r="B14" s="109" t="str">
        <f>IF(VLOOKUP(A14,休業日一覧!$1:$1048576,3,FALSE)&gt;="休","休",TEXT(A14,"aaa"))</f>
        <v>日</v>
      </c>
      <c r="C14" s="83"/>
      <c r="D14" s="29" t="s">
        <v>24</v>
      </c>
      <c r="E14" s="83"/>
      <c r="F14" s="83"/>
      <c r="G14" s="84" t="str">
        <f t="shared" si="2"/>
        <v/>
      </c>
      <c r="H14" s="85"/>
      <c r="I14" s="120"/>
      <c r="J14" s="121"/>
      <c r="K14" s="121"/>
      <c r="L14" s="122"/>
      <c r="M14" s="43"/>
      <c r="N14" s="21">
        <f t="shared" si="3"/>
        <v>0</v>
      </c>
      <c r="O14" s="22">
        <f t="shared" si="4"/>
        <v>0</v>
      </c>
      <c r="P14" s="22">
        <f t="shared" si="0"/>
        <v>0</v>
      </c>
      <c r="Q14" s="22">
        <f t="shared" si="1"/>
        <v>0</v>
      </c>
      <c r="R14" s="22">
        <f t="shared" si="5"/>
        <v>0</v>
      </c>
      <c r="S14" s="21">
        <f t="shared" si="6"/>
        <v>0</v>
      </c>
      <c r="T14" s="21">
        <f t="shared" si="7"/>
        <v>0</v>
      </c>
      <c r="U14" s="21">
        <f t="shared" si="8"/>
        <v>0</v>
      </c>
      <c r="V14" s="21">
        <f t="shared" si="9"/>
        <v>0</v>
      </c>
      <c r="W14" s="21">
        <f t="shared" si="10"/>
        <v>0</v>
      </c>
      <c r="X14" s="21">
        <f t="shared" si="11"/>
        <v>0</v>
      </c>
      <c r="Y14" s="23">
        <f t="shared" si="12"/>
        <v>0</v>
      </c>
      <c r="Z14" s="21">
        <f t="shared" si="13"/>
        <v>1</v>
      </c>
      <c r="AA14" s="21">
        <f t="shared" si="14"/>
        <v>0</v>
      </c>
      <c r="AB14" s="24" t="s">
        <v>22</v>
      </c>
      <c r="AC14" s="25"/>
      <c r="AD14" s="24"/>
      <c r="AE14" s="99">
        <v>8</v>
      </c>
      <c r="AF14" s="99">
        <v>20</v>
      </c>
      <c r="AG14" s="99"/>
      <c r="AH14" s="105"/>
      <c r="AI14" s="105"/>
    </row>
    <row r="15" spans="1:35" ht="17.25" customHeight="1" x14ac:dyDescent="0.15">
      <c r="A15" s="28">
        <f t="shared" si="15"/>
        <v>46209</v>
      </c>
      <c r="B15" s="109" t="str">
        <f>IF(VLOOKUP(A15,休業日一覧!$1:$1048576,3,FALSE)&gt;="休","休",TEXT(A15,"aaa"))</f>
        <v>月</v>
      </c>
      <c r="C15" s="83"/>
      <c r="D15" s="29" t="s">
        <v>24</v>
      </c>
      <c r="E15" s="83"/>
      <c r="F15" s="83"/>
      <c r="G15" s="84" t="str">
        <f t="shared" si="2"/>
        <v/>
      </c>
      <c r="H15" s="85"/>
      <c r="I15" s="120"/>
      <c r="J15" s="121"/>
      <c r="K15" s="121"/>
      <c r="L15" s="122"/>
      <c r="M15" s="43"/>
      <c r="N15" s="21">
        <f t="shared" si="3"/>
        <v>1</v>
      </c>
      <c r="O15" s="22">
        <f>IF(COUNTIF(H15,"*休日*"),1,0)</f>
        <v>0</v>
      </c>
      <c r="P15" s="22">
        <f t="shared" si="0"/>
        <v>0</v>
      </c>
      <c r="Q15" s="22">
        <f t="shared" si="1"/>
        <v>0</v>
      </c>
      <c r="R15" s="22">
        <f t="shared" si="5"/>
        <v>0</v>
      </c>
      <c r="S15" s="21">
        <f t="shared" si="6"/>
        <v>0</v>
      </c>
      <c r="T15" s="21">
        <f t="shared" si="7"/>
        <v>0</v>
      </c>
      <c r="U15" s="21">
        <f t="shared" si="8"/>
        <v>0</v>
      </c>
      <c r="V15" s="21">
        <f t="shared" si="9"/>
        <v>0</v>
      </c>
      <c r="W15" s="21">
        <f t="shared" si="10"/>
        <v>0</v>
      </c>
      <c r="X15" s="21">
        <f t="shared" si="11"/>
        <v>0</v>
      </c>
      <c r="Y15" s="23">
        <f t="shared" si="12"/>
        <v>0</v>
      </c>
      <c r="Z15" s="21">
        <f t="shared" si="13"/>
        <v>0</v>
      </c>
      <c r="AA15" s="21">
        <f t="shared" si="14"/>
        <v>1</v>
      </c>
      <c r="AB15" s="24" t="s">
        <v>15</v>
      </c>
      <c r="AC15" s="25"/>
      <c r="AD15" s="24"/>
      <c r="AE15" s="99">
        <v>9</v>
      </c>
      <c r="AF15" s="99">
        <v>20</v>
      </c>
      <c r="AG15" s="99"/>
      <c r="AH15" s="105"/>
      <c r="AI15" s="105"/>
    </row>
    <row r="16" spans="1:35" ht="17.25" customHeight="1" x14ac:dyDescent="0.15">
      <c r="A16" s="28">
        <f t="shared" si="15"/>
        <v>46210</v>
      </c>
      <c r="B16" s="109" t="str">
        <f>IF(VLOOKUP(A16,休業日一覧!$1:$1048576,3,FALSE)&gt;="休","休",TEXT(A16,"aaa"))</f>
        <v>火</v>
      </c>
      <c r="C16" s="83"/>
      <c r="D16" s="29" t="s">
        <v>24</v>
      </c>
      <c r="E16" s="83"/>
      <c r="F16" s="83"/>
      <c r="G16" s="84" t="str">
        <f t="shared" si="2"/>
        <v/>
      </c>
      <c r="H16" s="85"/>
      <c r="I16" s="120" t="s">
        <v>127</v>
      </c>
      <c r="J16" s="121"/>
      <c r="K16" s="121"/>
      <c r="L16" s="122"/>
      <c r="M16" s="43"/>
      <c r="N16" s="21">
        <f t="shared" si="3"/>
        <v>1</v>
      </c>
      <c r="O16" s="22">
        <f t="shared" si="4"/>
        <v>0</v>
      </c>
      <c r="P16" s="22">
        <f t="shared" si="0"/>
        <v>0</v>
      </c>
      <c r="Q16" s="22">
        <f t="shared" si="1"/>
        <v>0</v>
      </c>
      <c r="R16" s="22">
        <f t="shared" si="5"/>
        <v>0</v>
      </c>
      <c r="S16" s="21">
        <f t="shared" si="6"/>
        <v>0</v>
      </c>
      <c r="T16" s="21">
        <f t="shared" si="7"/>
        <v>0</v>
      </c>
      <c r="U16" s="21">
        <f t="shared" si="8"/>
        <v>0</v>
      </c>
      <c r="V16" s="21">
        <f t="shared" si="9"/>
        <v>0</v>
      </c>
      <c r="W16" s="21">
        <f t="shared" si="10"/>
        <v>0</v>
      </c>
      <c r="X16" s="21">
        <f t="shared" si="11"/>
        <v>0</v>
      </c>
      <c r="Y16" s="23">
        <f t="shared" si="12"/>
        <v>0</v>
      </c>
      <c r="Z16" s="21">
        <f t="shared" si="13"/>
        <v>0</v>
      </c>
      <c r="AA16" s="21">
        <f t="shared" si="14"/>
        <v>1</v>
      </c>
      <c r="AB16" s="24" t="s">
        <v>29</v>
      </c>
      <c r="AC16" s="25"/>
      <c r="AD16" s="24"/>
      <c r="AE16" s="99">
        <v>10</v>
      </c>
      <c r="AF16" s="99">
        <v>22</v>
      </c>
      <c r="AG16" s="99"/>
      <c r="AH16" s="105"/>
      <c r="AI16" s="105"/>
    </row>
    <row r="17" spans="1:35" ht="17.25" customHeight="1" x14ac:dyDescent="0.15">
      <c r="A17" s="28">
        <f t="shared" si="15"/>
        <v>46211</v>
      </c>
      <c r="B17" s="109" t="str">
        <f>IF(VLOOKUP(A17,休業日一覧!$1:$1048576,3,FALSE)&gt;="休","休",TEXT(A17,"aaa"))</f>
        <v>水</v>
      </c>
      <c r="C17" s="83"/>
      <c r="D17" s="29" t="s">
        <v>24</v>
      </c>
      <c r="E17" s="83"/>
      <c r="F17" s="83"/>
      <c r="G17" s="84" t="str">
        <f t="shared" si="2"/>
        <v/>
      </c>
      <c r="H17" s="85"/>
      <c r="I17" s="120"/>
      <c r="J17" s="121"/>
      <c r="K17" s="121"/>
      <c r="L17" s="122"/>
      <c r="M17" s="43"/>
      <c r="N17" s="21">
        <f t="shared" si="3"/>
        <v>1</v>
      </c>
      <c r="O17" s="22">
        <f t="shared" si="4"/>
        <v>0</v>
      </c>
      <c r="P17" s="22">
        <f t="shared" si="0"/>
        <v>0</v>
      </c>
      <c r="Q17" s="22">
        <f t="shared" si="1"/>
        <v>0</v>
      </c>
      <c r="R17" s="22">
        <f t="shared" si="5"/>
        <v>0</v>
      </c>
      <c r="S17" s="21">
        <f t="shared" si="6"/>
        <v>0</v>
      </c>
      <c r="T17" s="21">
        <f t="shared" si="7"/>
        <v>0</v>
      </c>
      <c r="U17" s="21">
        <f t="shared" si="8"/>
        <v>0</v>
      </c>
      <c r="V17" s="21">
        <f t="shared" si="9"/>
        <v>0</v>
      </c>
      <c r="W17" s="21">
        <f t="shared" si="10"/>
        <v>0</v>
      </c>
      <c r="X17" s="21">
        <f t="shared" si="11"/>
        <v>0</v>
      </c>
      <c r="Y17" s="23">
        <f t="shared" si="12"/>
        <v>0</v>
      </c>
      <c r="Z17" s="21">
        <f t="shared" si="13"/>
        <v>0</v>
      </c>
      <c r="AA17" s="21">
        <f t="shared" si="14"/>
        <v>1</v>
      </c>
      <c r="AB17" s="24" t="s">
        <v>82</v>
      </c>
      <c r="AC17" s="25"/>
      <c r="AD17" s="24"/>
      <c r="AE17" s="99">
        <v>11</v>
      </c>
      <c r="AF17" s="99">
        <v>19</v>
      </c>
      <c r="AG17" s="99"/>
      <c r="AH17" s="105"/>
      <c r="AI17" s="105"/>
    </row>
    <row r="18" spans="1:35" ht="17.25" customHeight="1" x14ac:dyDescent="0.15">
      <c r="A18" s="28">
        <f t="shared" si="15"/>
        <v>46212</v>
      </c>
      <c r="B18" s="109" t="str">
        <f>IF(VLOOKUP(A18,休業日一覧!$1:$1048576,3,FALSE)&gt;="休","休",TEXT(A18,"aaa"))</f>
        <v>木</v>
      </c>
      <c r="C18" s="83"/>
      <c r="D18" s="29" t="s">
        <v>24</v>
      </c>
      <c r="E18" s="83"/>
      <c r="F18" s="83"/>
      <c r="G18" s="84" t="str">
        <f t="shared" si="2"/>
        <v/>
      </c>
      <c r="H18" s="85"/>
      <c r="I18" s="120"/>
      <c r="J18" s="121"/>
      <c r="K18" s="121"/>
      <c r="L18" s="122"/>
      <c r="M18" s="43"/>
      <c r="N18" s="21">
        <f t="shared" si="3"/>
        <v>1</v>
      </c>
      <c r="O18" s="22">
        <f t="shared" si="4"/>
        <v>0</v>
      </c>
      <c r="P18" s="22">
        <f t="shared" si="0"/>
        <v>0</v>
      </c>
      <c r="Q18" s="22">
        <f t="shared" si="1"/>
        <v>0</v>
      </c>
      <c r="R18" s="22">
        <f t="shared" si="5"/>
        <v>0</v>
      </c>
      <c r="S18" s="21">
        <f t="shared" si="6"/>
        <v>0</v>
      </c>
      <c r="T18" s="21">
        <f t="shared" si="7"/>
        <v>0</v>
      </c>
      <c r="U18" s="21">
        <f t="shared" si="8"/>
        <v>0</v>
      </c>
      <c r="V18" s="21">
        <f t="shared" si="9"/>
        <v>0</v>
      </c>
      <c r="W18" s="21">
        <f t="shared" si="10"/>
        <v>0</v>
      </c>
      <c r="X18" s="21">
        <f t="shared" si="11"/>
        <v>0</v>
      </c>
      <c r="Y18" s="23">
        <f t="shared" si="12"/>
        <v>0</v>
      </c>
      <c r="Z18" s="21">
        <f t="shared" si="13"/>
        <v>0</v>
      </c>
      <c r="AA18" s="21">
        <f t="shared" si="14"/>
        <v>1</v>
      </c>
      <c r="AB18" s="24"/>
      <c r="AC18" s="25"/>
      <c r="AD18" s="24"/>
      <c r="AE18" s="99">
        <v>12</v>
      </c>
      <c r="AF18" s="99">
        <v>20</v>
      </c>
      <c r="AG18" s="99"/>
      <c r="AH18" s="105"/>
      <c r="AI18" s="105"/>
    </row>
    <row r="19" spans="1:35" ht="17.25" customHeight="1" x14ac:dyDescent="0.15">
      <c r="A19" s="28">
        <f t="shared" si="15"/>
        <v>46213</v>
      </c>
      <c r="B19" s="109" t="str">
        <f>IF(VLOOKUP(A19,休業日一覧!$1:$1048576,3,FALSE)&gt;="休","休",TEXT(A19,"aaa"))</f>
        <v>金</v>
      </c>
      <c r="C19" s="83"/>
      <c r="D19" s="29" t="s">
        <v>24</v>
      </c>
      <c r="E19" s="83"/>
      <c r="F19" s="83"/>
      <c r="G19" s="84" t="str">
        <f t="shared" si="2"/>
        <v/>
      </c>
      <c r="H19" s="85"/>
      <c r="I19" s="120"/>
      <c r="J19" s="121"/>
      <c r="K19" s="121"/>
      <c r="L19" s="122"/>
      <c r="M19" s="43"/>
      <c r="N19" s="21">
        <f t="shared" si="3"/>
        <v>1</v>
      </c>
      <c r="O19" s="22">
        <f t="shared" si="4"/>
        <v>0</v>
      </c>
      <c r="P19" s="22">
        <f t="shared" si="0"/>
        <v>0</v>
      </c>
      <c r="Q19" s="22">
        <f t="shared" si="1"/>
        <v>0</v>
      </c>
      <c r="R19" s="22">
        <f t="shared" si="5"/>
        <v>0</v>
      </c>
      <c r="S19" s="21">
        <f t="shared" si="6"/>
        <v>0</v>
      </c>
      <c r="T19" s="21">
        <f t="shared" si="7"/>
        <v>0</v>
      </c>
      <c r="U19" s="21">
        <f t="shared" si="8"/>
        <v>0</v>
      </c>
      <c r="V19" s="21">
        <f t="shared" si="9"/>
        <v>0</v>
      </c>
      <c r="W19" s="21">
        <f t="shared" si="10"/>
        <v>0</v>
      </c>
      <c r="X19" s="21">
        <f t="shared" si="11"/>
        <v>0</v>
      </c>
      <c r="Y19" s="23">
        <f t="shared" si="12"/>
        <v>0</v>
      </c>
      <c r="Z19" s="21">
        <f t="shared" si="13"/>
        <v>0</v>
      </c>
      <c r="AA19" s="21">
        <f t="shared" si="14"/>
        <v>1</v>
      </c>
      <c r="AB19" s="24"/>
      <c r="AC19" s="25"/>
      <c r="AD19" s="24"/>
      <c r="AE19" s="99">
        <v>1</v>
      </c>
      <c r="AF19" s="99">
        <v>19</v>
      </c>
      <c r="AG19" s="99"/>
      <c r="AH19" s="105"/>
      <c r="AI19" s="105"/>
    </row>
    <row r="20" spans="1:35" ht="17.25" customHeight="1" x14ac:dyDescent="0.15">
      <c r="A20" s="28">
        <f t="shared" si="15"/>
        <v>46214</v>
      </c>
      <c r="B20" s="109" t="str">
        <f>IF(VLOOKUP(A20,休業日一覧!$1:$1048576,3,FALSE)&gt;="休","休",TEXT(A20,"aaa"))</f>
        <v>土</v>
      </c>
      <c r="C20" s="83"/>
      <c r="D20" s="29" t="s">
        <v>24</v>
      </c>
      <c r="E20" s="83"/>
      <c r="F20" s="83"/>
      <c r="G20" s="84" t="str">
        <f t="shared" si="2"/>
        <v/>
      </c>
      <c r="H20" s="85"/>
      <c r="I20" s="123"/>
      <c r="J20" s="124"/>
      <c r="K20" s="124"/>
      <c r="L20" s="125"/>
      <c r="M20" s="43"/>
      <c r="N20" s="21">
        <f t="shared" si="3"/>
        <v>0</v>
      </c>
      <c r="O20" s="22">
        <f t="shared" si="4"/>
        <v>0</v>
      </c>
      <c r="P20" s="22">
        <f t="shared" si="0"/>
        <v>0</v>
      </c>
      <c r="Q20" s="22">
        <f t="shared" si="1"/>
        <v>0</v>
      </c>
      <c r="R20" s="22">
        <f t="shared" si="5"/>
        <v>0</v>
      </c>
      <c r="S20" s="21">
        <f t="shared" si="6"/>
        <v>0</v>
      </c>
      <c r="T20" s="21">
        <f t="shared" si="7"/>
        <v>0</v>
      </c>
      <c r="U20" s="21">
        <f t="shared" si="8"/>
        <v>0</v>
      </c>
      <c r="V20" s="21">
        <f t="shared" si="9"/>
        <v>0</v>
      </c>
      <c r="W20" s="21">
        <f t="shared" si="10"/>
        <v>0</v>
      </c>
      <c r="X20" s="21">
        <f t="shared" si="11"/>
        <v>0</v>
      </c>
      <c r="Y20" s="23">
        <f t="shared" si="12"/>
        <v>0</v>
      </c>
      <c r="Z20" s="21">
        <f t="shared" si="13"/>
        <v>1</v>
      </c>
      <c r="AA20" s="21">
        <f t="shared" si="14"/>
        <v>0</v>
      </c>
      <c r="AB20" s="24"/>
      <c r="AC20" s="25"/>
      <c r="AD20" s="24"/>
      <c r="AE20" s="99">
        <v>2</v>
      </c>
      <c r="AF20" s="99">
        <v>18</v>
      </c>
      <c r="AG20" s="99"/>
      <c r="AH20" s="105"/>
      <c r="AI20" s="105"/>
    </row>
    <row r="21" spans="1:35" ht="17.25" customHeight="1" x14ac:dyDescent="0.15">
      <c r="A21" s="28">
        <f t="shared" si="15"/>
        <v>46215</v>
      </c>
      <c r="B21" s="109" t="str">
        <f>IF(VLOOKUP(A21,休業日一覧!$1:$1048576,3,FALSE)&gt;="休","休",TEXT(A21,"aaa"))</f>
        <v>日</v>
      </c>
      <c r="C21" s="83"/>
      <c r="D21" s="29" t="s">
        <v>24</v>
      </c>
      <c r="E21" s="83"/>
      <c r="F21" s="83"/>
      <c r="G21" s="84" t="str">
        <f t="shared" si="2"/>
        <v/>
      </c>
      <c r="H21" s="85"/>
      <c r="I21" s="126"/>
      <c r="J21" s="127"/>
      <c r="K21" s="127"/>
      <c r="L21" s="128"/>
      <c r="M21" s="43"/>
      <c r="N21" s="21">
        <f t="shared" si="3"/>
        <v>0</v>
      </c>
      <c r="O21" s="22">
        <f t="shared" si="4"/>
        <v>0</v>
      </c>
      <c r="P21" s="22">
        <f t="shared" si="0"/>
        <v>0</v>
      </c>
      <c r="Q21" s="22">
        <f t="shared" si="1"/>
        <v>0</v>
      </c>
      <c r="R21" s="22">
        <f t="shared" si="5"/>
        <v>0</v>
      </c>
      <c r="S21" s="21">
        <f t="shared" si="6"/>
        <v>0</v>
      </c>
      <c r="T21" s="21">
        <f t="shared" si="7"/>
        <v>0</v>
      </c>
      <c r="U21" s="21">
        <f t="shared" si="8"/>
        <v>0</v>
      </c>
      <c r="V21" s="21">
        <f t="shared" si="9"/>
        <v>0</v>
      </c>
      <c r="W21" s="21">
        <f t="shared" si="10"/>
        <v>0</v>
      </c>
      <c r="X21" s="21">
        <f t="shared" si="11"/>
        <v>0</v>
      </c>
      <c r="Y21" s="23">
        <f t="shared" si="12"/>
        <v>0</v>
      </c>
      <c r="Z21" s="21">
        <f t="shared" si="13"/>
        <v>1</v>
      </c>
      <c r="AA21" s="21">
        <f t="shared" si="14"/>
        <v>0</v>
      </c>
      <c r="AB21" s="24"/>
      <c r="AC21" s="25"/>
      <c r="AD21" s="24"/>
      <c r="AE21" s="99">
        <v>3</v>
      </c>
      <c r="AF21" s="99">
        <v>23</v>
      </c>
      <c r="AG21" s="99"/>
      <c r="AH21" s="105"/>
      <c r="AI21" s="105"/>
    </row>
    <row r="22" spans="1:35" ht="17.25" customHeight="1" x14ac:dyDescent="0.15">
      <c r="A22" s="28">
        <f t="shared" si="15"/>
        <v>46216</v>
      </c>
      <c r="B22" s="109" t="str">
        <f>IF(VLOOKUP(A22,休業日一覧!$1:$1048576,3,FALSE)&gt;="休","休",TEXT(A22,"aaa"))</f>
        <v>月</v>
      </c>
      <c r="C22" s="83"/>
      <c r="D22" s="29" t="s">
        <v>24</v>
      </c>
      <c r="E22" s="83"/>
      <c r="F22" s="83"/>
      <c r="G22" s="84" t="str">
        <f t="shared" si="2"/>
        <v/>
      </c>
      <c r="H22" s="85"/>
      <c r="I22" s="126"/>
      <c r="J22" s="127"/>
      <c r="K22" s="127"/>
      <c r="L22" s="128"/>
      <c r="M22" s="43"/>
      <c r="N22" s="21">
        <f t="shared" si="3"/>
        <v>1</v>
      </c>
      <c r="O22" s="22">
        <f t="shared" si="4"/>
        <v>0</v>
      </c>
      <c r="P22" s="22">
        <f t="shared" si="0"/>
        <v>0</v>
      </c>
      <c r="Q22" s="22">
        <f t="shared" si="1"/>
        <v>0</v>
      </c>
      <c r="R22" s="22">
        <f t="shared" si="5"/>
        <v>0</v>
      </c>
      <c r="S22" s="21">
        <f t="shared" si="6"/>
        <v>0</v>
      </c>
      <c r="T22" s="21">
        <f t="shared" si="7"/>
        <v>0</v>
      </c>
      <c r="U22" s="21">
        <f t="shared" si="8"/>
        <v>0</v>
      </c>
      <c r="V22" s="21">
        <f t="shared" si="9"/>
        <v>0</v>
      </c>
      <c r="W22" s="21">
        <f t="shared" si="10"/>
        <v>0</v>
      </c>
      <c r="X22" s="21">
        <f t="shared" si="11"/>
        <v>0</v>
      </c>
      <c r="Y22" s="23">
        <f t="shared" si="12"/>
        <v>0</v>
      </c>
      <c r="Z22" s="21">
        <f t="shared" si="13"/>
        <v>0</v>
      </c>
      <c r="AA22" s="21">
        <f t="shared" si="14"/>
        <v>1</v>
      </c>
      <c r="AB22" s="24"/>
      <c r="AC22" s="25"/>
      <c r="AD22" s="52"/>
      <c r="AE22" s="99"/>
      <c r="AF22" s="99"/>
      <c r="AG22" s="99"/>
      <c r="AH22" s="105"/>
      <c r="AI22" s="105"/>
    </row>
    <row r="23" spans="1:35" ht="17.25" customHeight="1" x14ac:dyDescent="0.15">
      <c r="A23" s="28">
        <f t="shared" si="15"/>
        <v>46217</v>
      </c>
      <c r="B23" s="109" t="str">
        <f>IF(VLOOKUP(A23,休業日一覧!$1:$1048576,3,FALSE)&gt;="休","休",TEXT(A23,"aaa"))</f>
        <v>火</v>
      </c>
      <c r="C23" s="83"/>
      <c r="D23" s="29" t="s">
        <v>24</v>
      </c>
      <c r="E23" s="83"/>
      <c r="F23" s="83"/>
      <c r="G23" s="84" t="str">
        <f t="shared" si="2"/>
        <v/>
      </c>
      <c r="H23" s="85"/>
      <c r="I23" s="126"/>
      <c r="J23" s="127"/>
      <c r="K23" s="127"/>
      <c r="L23" s="128"/>
      <c r="M23" s="43"/>
      <c r="N23" s="21">
        <f t="shared" si="3"/>
        <v>1</v>
      </c>
      <c r="O23" s="22">
        <f t="shared" si="4"/>
        <v>0</v>
      </c>
      <c r="P23" s="22">
        <f t="shared" si="0"/>
        <v>0</v>
      </c>
      <c r="Q23" s="22">
        <f t="shared" si="1"/>
        <v>0</v>
      </c>
      <c r="R23" s="22">
        <f t="shared" si="5"/>
        <v>0</v>
      </c>
      <c r="S23" s="21">
        <f t="shared" si="6"/>
        <v>0</v>
      </c>
      <c r="T23" s="21">
        <f t="shared" si="7"/>
        <v>0</v>
      </c>
      <c r="U23" s="21">
        <f t="shared" si="8"/>
        <v>0</v>
      </c>
      <c r="V23" s="21">
        <f t="shared" si="9"/>
        <v>0</v>
      </c>
      <c r="W23" s="21">
        <f t="shared" si="10"/>
        <v>0</v>
      </c>
      <c r="X23" s="21">
        <f t="shared" si="11"/>
        <v>0</v>
      </c>
      <c r="Y23" s="23">
        <f t="shared" si="12"/>
        <v>0</v>
      </c>
      <c r="Z23" s="21">
        <f t="shared" si="13"/>
        <v>0</v>
      </c>
      <c r="AA23" s="21">
        <f t="shared" si="14"/>
        <v>1</v>
      </c>
      <c r="AB23" s="24"/>
      <c r="AC23" s="25"/>
      <c r="AD23" s="52"/>
      <c r="AE23" s="106"/>
      <c r="AF23" s="105"/>
      <c r="AG23" s="88"/>
      <c r="AH23" s="105"/>
      <c r="AI23" s="105"/>
    </row>
    <row r="24" spans="1:35" ht="17.25" customHeight="1" x14ac:dyDescent="0.15">
      <c r="A24" s="28">
        <f t="shared" si="15"/>
        <v>46218</v>
      </c>
      <c r="B24" s="109" t="str">
        <f>IF(VLOOKUP(A24,休業日一覧!$1:$1048576,3,FALSE)&gt;="休","休",TEXT(A24,"aaa"))</f>
        <v>水</v>
      </c>
      <c r="C24" s="83"/>
      <c r="D24" s="29" t="s">
        <v>24</v>
      </c>
      <c r="E24" s="83"/>
      <c r="F24" s="83"/>
      <c r="G24" s="84" t="str">
        <f t="shared" si="2"/>
        <v/>
      </c>
      <c r="H24" s="85"/>
      <c r="I24" s="126"/>
      <c r="J24" s="127"/>
      <c r="K24" s="127"/>
      <c r="L24" s="128"/>
      <c r="M24" s="43"/>
      <c r="N24" s="21">
        <f t="shared" si="3"/>
        <v>1</v>
      </c>
      <c r="O24" s="22">
        <f t="shared" si="4"/>
        <v>0</v>
      </c>
      <c r="P24" s="22">
        <f t="shared" si="0"/>
        <v>0</v>
      </c>
      <c r="Q24" s="22">
        <f t="shared" si="1"/>
        <v>0</v>
      </c>
      <c r="R24" s="22">
        <f t="shared" si="5"/>
        <v>0</v>
      </c>
      <c r="S24" s="21">
        <f t="shared" si="6"/>
        <v>0</v>
      </c>
      <c r="T24" s="21">
        <f t="shared" si="7"/>
        <v>0</v>
      </c>
      <c r="U24" s="21">
        <f t="shared" si="8"/>
        <v>0</v>
      </c>
      <c r="V24" s="21">
        <f t="shared" si="9"/>
        <v>0</v>
      </c>
      <c r="W24" s="21">
        <f t="shared" si="10"/>
        <v>0</v>
      </c>
      <c r="X24" s="21">
        <f t="shared" si="11"/>
        <v>0</v>
      </c>
      <c r="Y24" s="23">
        <f t="shared" si="12"/>
        <v>0</v>
      </c>
      <c r="Z24" s="21">
        <f t="shared" si="13"/>
        <v>0</v>
      </c>
      <c r="AA24" s="21">
        <f t="shared" si="14"/>
        <v>1</v>
      </c>
      <c r="AB24" s="24"/>
      <c r="AC24" s="25"/>
      <c r="AD24" s="53"/>
      <c r="AE24" s="106"/>
      <c r="AF24" s="105"/>
      <c r="AG24" s="88"/>
      <c r="AH24" s="105"/>
      <c r="AI24" s="105"/>
    </row>
    <row r="25" spans="1:35" ht="17.25" customHeight="1" x14ac:dyDescent="0.15">
      <c r="A25" s="28">
        <f t="shared" si="15"/>
        <v>46219</v>
      </c>
      <c r="B25" s="109" t="str">
        <f>IF(VLOOKUP(A25,休業日一覧!$1:$1048576,3,FALSE)&gt;="休","休",TEXT(A25,"aaa"))</f>
        <v>木</v>
      </c>
      <c r="C25" s="83"/>
      <c r="D25" s="29" t="s">
        <v>24</v>
      </c>
      <c r="E25" s="83"/>
      <c r="F25" s="83"/>
      <c r="G25" s="84" t="str">
        <f t="shared" si="2"/>
        <v/>
      </c>
      <c r="H25" s="85"/>
      <c r="I25" s="126"/>
      <c r="J25" s="127"/>
      <c r="K25" s="127"/>
      <c r="L25" s="128"/>
      <c r="M25" s="43"/>
      <c r="N25" s="21">
        <f t="shared" si="3"/>
        <v>1</v>
      </c>
      <c r="O25" s="22">
        <f t="shared" si="4"/>
        <v>0</v>
      </c>
      <c r="P25" s="22">
        <f t="shared" si="0"/>
        <v>0</v>
      </c>
      <c r="Q25" s="22">
        <f t="shared" si="1"/>
        <v>0</v>
      </c>
      <c r="R25" s="22">
        <f t="shared" si="5"/>
        <v>0</v>
      </c>
      <c r="S25" s="21">
        <f t="shared" si="6"/>
        <v>0</v>
      </c>
      <c r="T25" s="21">
        <f t="shared" si="7"/>
        <v>0</v>
      </c>
      <c r="U25" s="21">
        <f t="shared" si="8"/>
        <v>0</v>
      </c>
      <c r="V25" s="21">
        <f t="shared" si="9"/>
        <v>0</v>
      </c>
      <c r="W25" s="21">
        <f t="shared" si="10"/>
        <v>0</v>
      </c>
      <c r="X25" s="21">
        <f t="shared" si="11"/>
        <v>0</v>
      </c>
      <c r="Y25" s="23">
        <f t="shared" si="12"/>
        <v>0</v>
      </c>
      <c r="Z25" s="21">
        <f t="shared" si="13"/>
        <v>0</v>
      </c>
      <c r="AA25" s="21">
        <f t="shared" si="14"/>
        <v>1</v>
      </c>
      <c r="AB25" s="24"/>
      <c r="AC25" s="25"/>
      <c r="AD25" s="52"/>
      <c r="AE25" s="106"/>
      <c r="AF25" s="105"/>
      <c r="AG25" s="88"/>
      <c r="AH25" s="105"/>
      <c r="AI25" s="105"/>
    </row>
    <row r="26" spans="1:35" ht="17.25" customHeight="1" x14ac:dyDescent="0.15">
      <c r="A26" s="28">
        <f t="shared" si="15"/>
        <v>46220</v>
      </c>
      <c r="B26" s="109" t="str">
        <f>IF(VLOOKUP(A26,休業日一覧!$1:$1048576,3,FALSE)&gt;="休","休",TEXT(A26,"aaa"))</f>
        <v>金</v>
      </c>
      <c r="C26" s="83"/>
      <c r="D26" s="29" t="s">
        <v>24</v>
      </c>
      <c r="E26" s="83"/>
      <c r="F26" s="83"/>
      <c r="G26" s="84" t="str">
        <f t="shared" si="2"/>
        <v/>
      </c>
      <c r="H26" s="85"/>
      <c r="I26" s="126"/>
      <c r="J26" s="127"/>
      <c r="K26" s="127"/>
      <c r="L26" s="128"/>
      <c r="M26" s="43"/>
      <c r="N26" s="21">
        <f t="shared" si="3"/>
        <v>1</v>
      </c>
      <c r="O26" s="22">
        <f t="shared" si="4"/>
        <v>0</v>
      </c>
      <c r="P26" s="22">
        <f t="shared" si="0"/>
        <v>0</v>
      </c>
      <c r="Q26" s="22">
        <f t="shared" si="1"/>
        <v>0</v>
      </c>
      <c r="R26" s="22">
        <f t="shared" si="5"/>
        <v>0</v>
      </c>
      <c r="S26" s="21">
        <f t="shared" si="6"/>
        <v>0</v>
      </c>
      <c r="T26" s="21">
        <f t="shared" si="7"/>
        <v>0</v>
      </c>
      <c r="U26" s="21">
        <f t="shared" si="8"/>
        <v>0</v>
      </c>
      <c r="V26" s="21">
        <f t="shared" si="9"/>
        <v>0</v>
      </c>
      <c r="W26" s="21">
        <f t="shared" si="10"/>
        <v>0</v>
      </c>
      <c r="X26" s="21">
        <f t="shared" si="11"/>
        <v>0</v>
      </c>
      <c r="Y26" s="23">
        <f t="shared" si="12"/>
        <v>0</v>
      </c>
      <c r="Z26" s="21">
        <f t="shared" si="13"/>
        <v>0</v>
      </c>
      <c r="AA26" s="21">
        <f t="shared" si="14"/>
        <v>1</v>
      </c>
      <c r="AB26" s="24"/>
      <c r="AC26" s="25"/>
      <c r="AD26" s="52"/>
      <c r="AE26" s="106"/>
      <c r="AF26" s="105"/>
      <c r="AG26" s="88"/>
      <c r="AH26" s="105"/>
      <c r="AI26" s="105"/>
    </row>
    <row r="27" spans="1:35" ht="17.25" customHeight="1" x14ac:dyDescent="0.15">
      <c r="A27" s="28">
        <f t="shared" si="15"/>
        <v>46221</v>
      </c>
      <c r="B27" s="109" t="str">
        <f>IF(VLOOKUP(A27,休業日一覧!$1:$1048576,3,FALSE)&gt;="休","休",TEXT(A27,"aaa"))</f>
        <v>土</v>
      </c>
      <c r="C27" s="83"/>
      <c r="D27" s="29" t="s">
        <v>24</v>
      </c>
      <c r="E27" s="83"/>
      <c r="F27" s="83"/>
      <c r="G27" s="84" t="str">
        <f t="shared" si="2"/>
        <v/>
      </c>
      <c r="H27" s="85"/>
      <c r="I27" s="126"/>
      <c r="J27" s="127"/>
      <c r="K27" s="127"/>
      <c r="L27" s="128"/>
      <c r="M27" s="43"/>
      <c r="N27" s="21">
        <f t="shared" si="3"/>
        <v>0</v>
      </c>
      <c r="O27" s="22">
        <f t="shared" si="4"/>
        <v>0</v>
      </c>
      <c r="P27" s="22">
        <f t="shared" si="0"/>
        <v>0</v>
      </c>
      <c r="Q27" s="22">
        <f t="shared" si="1"/>
        <v>0</v>
      </c>
      <c r="R27" s="22">
        <f t="shared" si="5"/>
        <v>0</v>
      </c>
      <c r="S27" s="21">
        <f t="shared" si="6"/>
        <v>0</v>
      </c>
      <c r="T27" s="21">
        <f t="shared" si="7"/>
        <v>0</v>
      </c>
      <c r="U27" s="21">
        <f t="shared" si="8"/>
        <v>0</v>
      </c>
      <c r="V27" s="21">
        <f t="shared" si="9"/>
        <v>0</v>
      </c>
      <c r="W27" s="21">
        <f t="shared" si="10"/>
        <v>0</v>
      </c>
      <c r="X27" s="21">
        <f t="shared" si="11"/>
        <v>0</v>
      </c>
      <c r="Y27" s="23">
        <f t="shared" si="12"/>
        <v>0</v>
      </c>
      <c r="Z27" s="21">
        <f t="shared" si="13"/>
        <v>1</v>
      </c>
      <c r="AA27" s="21">
        <f t="shared" si="14"/>
        <v>0</v>
      </c>
      <c r="AB27" s="24"/>
      <c r="AC27" s="25"/>
      <c r="AD27" s="52"/>
      <c r="AE27" s="106"/>
      <c r="AF27" s="105"/>
      <c r="AG27" s="88"/>
      <c r="AH27" s="105"/>
      <c r="AI27" s="105"/>
    </row>
    <row r="28" spans="1:35" ht="17.25" customHeight="1" x14ac:dyDescent="0.15">
      <c r="A28" s="28">
        <f t="shared" si="15"/>
        <v>46222</v>
      </c>
      <c r="B28" s="109" t="str">
        <f>IF(VLOOKUP(A28,休業日一覧!$1:$1048576,3,FALSE)&gt;="休","休",TEXT(A28,"aaa"))</f>
        <v>日</v>
      </c>
      <c r="C28" s="83"/>
      <c r="D28" s="29" t="s">
        <v>24</v>
      </c>
      <c r="E28" s="83"/>
      <c r="F28" s="83"/>
      <c r="G28" s="84" t="str">
        <f t="shared" si="2"/>
        <v/>
      </c>
      <c r="H28" s="85"/>
      <c r="I28" s="126"/>
      <c r="J28" s="127"/>
      <c r="K28" s="127"/>
      <c r="L28" s="128"/>
      <c r="M28" s="43"/>
      <c r="N28" s="21">
        <f t="shared" si="3"/>
        <v>0</v>
      </c>
      <c r="O28" s="22">
        <f t="shared" si="4"/>
        <v>0</v>
      </c>
      <c r="P28" s="22">
        <f t="shared" si="0"/>
        <v>0</v>
      </c>
      <c r="Q28" s="22">
        <f t="shared" si="1"/>
        <v>0</v>
      </c>
      <c r="R28" s="22">
        <f t="shared" si="5"/>
        <v>0</v>
      </c>
      <c r="S28" s="21">
        <f t="shared" si="6"/>
        <v>0</v>
      </c>
      <c r="T28" s="21">
        <f t="shared" si="7"/>
        <v>0</v>
      </c>
      <c r="U28" s="21">
        <f t="shared" si="8"/>
        <v>0</v>
      </c>
      <c r="V28" s="21">
        <f t="shared" si="9"/>
        <v>0</v>
      </c>
      <c r="W28" s="21">
        <f t="shared" si="10"/>
        <v>0</v>
      </c>
      <c r="X28" s="21">
        <f t="shared" si="11"/>
        <v>0</v>
      </c>
      <c r="Y28" s="23">
        <f t="shared" si="12"/>
        <v>0</v>
      </c>
      <c r="Z28" s="21">
        <f t="shared" si="13"/>
        <v>1</v>
      </c>
      <c r="AA28" s="21">
        <f t="shared" si="14"/>
        <v>0</v>
      </c>
      <c r="AB28" s="24"/>
      <c r="AC28" s="25"/>
      <c r="AD28" s="52"/>
      <c r="AE28" s="106"/>
      <c r="AF28" s="105"/>
      <c r="AG28" s="88"/>
      <c r="AH28" s="105"/>
      <c r="AI28" s="105"/>
    </row>
    <row r="29" spans="1:35" ht="17.25" customHeight="1" x14ac:dyDescent="0.15">
      <c r="A29" s="28">
        <f t="shared" si="15"/>
        <v>46223</v>
      </c>
      <c r="B29" s="109" t="str">
        <f>IF(VLOOKUP(A29,休業日一覧!$1:$1048576,3,FALSE)&gt;="休","休",TEXT(A29,"aaa"))</f>
        <v>休</v>
      </c>
      <c r="C29" s="83"/>
      <c r="D29" s="29" t="s">
        <v>24</v>
      </c>
      <c r="E29" s="83"/>
      <c r="F29" s="83"/>
      <c r="G29" s="84" t="str">
        <f t="shared" si="2"/>
        <v/>
      </c>
      <c r="H29" s="85"/>
      <c r="I29" s="126"/>
      <c r="J29" s="127"/>
      <c r="K29" s="127"/>
      <c r="L29" s="128"/>
      <c r="M29" s="43"/>
      <c r="N29" s="21">
        <f t="shared" si="3"/>
        <v>0</v>
      </c>
      <c r="O29" s="22">
        <f t="shared" si="4"/>
        <v>0</v>
      </c>
      <c r="P29" s="22">
        <f t="shared" si="0"/>
        <v>0</v>
      </c>
      <c r="Q29" s="22">
        <f t="shared" si="1"/>
        <v>0</v>
      </c>
      <c r="R29" s="22">
        <f t="shared" si="5"/>
        <v>0</v>
      </c>
      <c r="S29" s="21">
        <f t="shared" si="6"/>
        <v>0</v>
      </c>
      <c r="T29" s="21">
        <f t="shared" si="7"/>
        <v>0</v>
      </c>
      <c r="U29" s="21">
        <f t="shared" si="8"/>
        <v>0</v>
      </c>
      <c r="V29" s="21">
        <f t="shared" si="9"/>
        <v>0</v>
      </c>
      <c r="W29" s="21">
        <f t="shared" si="10"/>
        <v>0</v>
      </c>
      <c r="X29" s="21">
        <f t="shared" si="11"/>
        <v>0</v>
      </c>
      <c r="Y29" s="23">
        <f t="shared" si="12"/>
        <v>0</v>
      </c>
      <c r="Z29" s="21">
        <f t="shared" si="13"/>
        <v>1</v>
      </c>
      <c r="AA29" s="21">
        <f t="shared" si="14"/>
        <v>0</v>
      </c>
      <c r="AB29" s="24"/>
      <c r="AC29" s="25"/>
      <c r="AD29" s="52"/>
      <c r="AE29" s="106"/>
      <c r="AF29" s="105"/>
      <c r="AG29" s="88"/>
      <c r="AH29" s="105"/>
      <c r="AI29" s="105"/>
    </row>
    <row r="30" spans="1:35" ht="17.25" customHeight="1" x14ac:dyDescent="0.15">
      <c r="A30" s="28">
        <f t="shared" si="15"/>
        <v>46224</v>
      </c>
      <c r="B30" s="109" t="str">
        <f>IF(VLOOKUP(A30,休業日一覧!$1:$1048576,3,FALSE)&gt;="休","休",TEXT(A30,"aaa"))</f>
        <v>火</v>
      </c>
      <c r="C30" s="83"/>
      <c r="D30" s="29" t="s">
        <v>24</v>
      </c>
      <c r="E30" s="83"/>
      <c r="F30" s="83"/>
      <c r="G30" s="84" t="str">
        <f t="shared" si="2"/>
        <v/>
      </c>
      <c r="H30" s="85"/>
      <c r="I30" s="129"/>
      <c r="J30" s="130"/>
      <c r="K30" s="130"/>
      <c r="L30" s="131"/>
      <c r="M30" s="43"/>
      <c r="N30" s="21">
        <f t="shared" si="3"/>
        <v>1</v>
      </c>
      <c r="O30" s="22">
        <f t="shared" si="4"/>
        <v>0</v>
      </c>
      <c r="P30" s="22">
        <f t="shared" si="0"/>
        <v>0</v>
      </c>
      <c r="Q30" s="22">
        <f t="shared" si="1"/>
        <v>0</v>
      </c>
      <c r="R30" s="22">
        <f t="shared" si="5"/>
        <v>0</v>
      </c>
      <c r="S30" s="21">
        <f t="shared" si="6"/>
        <v>0</v>
      </c>
      <c r="T30" s="21">
        <f t="shared" si="7"/>
        <v>0</v>
      </c>
      <c r="U30" s="21">
        <f t="shared" si="8"/>
        <v>0</v>
      </c>
      <c r="V30" s="21">
        <f t="shared" si="9"/>
        <v>0</v>
      </c>
      <c r="W30" s="21">
        <f t="shared" si="10"/>
        <v>0</v>
      </c>
      <c r="X30" s="21">
        <f t="shared" si="11"/>
        <v>0</v>
      </c>
      <c r="Y30" s="23">
        <f t="shared" si="12"/>
        <v>0</v>
      </c>
      <c r="Z30" s="21">
        <f t="shared" si="13"/>
        <v>0</v>
      </c>
      <c r="AA30" s="21">
        <f t="shared" si="14"/>
        <v>1</v>
      </c>
      <c r="AB30" s="24"/>
      <c r="AC30" s="25"/>
      <c r="AD30" s="52"/>
      <c r="AE30" s="106"/>
      <c r="AF30" s="105"/>
      <c r="AG30" s="88"/>
      <c r="AH30" s="105"/>
      <c r="AI30" s="105"/>
    </row>
    <row r="31" spans="1:35" ht="17.25" customHeight="1" x14ac:dyDescent="0.15">
      <c r="A31" s="28">
        <f t="shared" si="15"/>
        <v>46225</v>
      </c>
      <c r="B31" s="109" t="str">
        <f>IF(VLOOKUP(A31,休業日一覧!$1:$1048576,3,FALSE)&gt;="休","休",TEXT(A31,"aaa"))</f>
        <v>水</v>
      </c>
      <c r="C31" s="83"/>
      <c r="D31" s="29" t="s">
        <v>24</v>
      </c>
      <c r="E31" s="83"/>
      <c r="F31" s="83"/>
      <c r="G31" s="84" t="str">
        <f t="shared" si="2"/>
        <v/>
      </c>
      <c r="H31" s="85"/>
      <c r="I31" s="132"/>
      <c r="J31" s="133"/>
      <c r="K31" s="133"/>
      <c r="L31" s="134"/>
      <c r="M31" s="43"/>
      <c r="N31" s="21">
        <f t="shared" si="3"/>
        <v>1</v>
      </c>
      <c r="O31" s="22">
        <f t="shared" si="4"/>
        <v>0</v>
      </c>
      <c r="P31" s="22">
        <f t="shared" si="0"/>
        <v>0</v>
      </c>
      <c r="Q31" s="22">
        <f t="shared" si="1"/>
        <v>0</v>
      </c>
      <c r="R31" s="22">
        <f t="shared" si="5"/>
        <v>0</v>
      </c>
      <c r="S31" s="21">
        <f t="shared" si="6"/>
        <v>0</v>
      </c>
      <c r="T31" s="21">
        <f t="shared" si="7"/>
        <v>0</v>
      </c>
      <c r="U31" s="21">
        <f t="shared" si="8"/>
        <v>0</v>
      </c>
      <c r="V31" s="21">
        <f t="shared" si="9"/>
        <v>0</v>
      </c>
      <c r="W31" s="21">
        <f t="shared" si="10"/>
        <v>0</v>
      </c>
      <c r="X31" s="21">
        <f t="shared" si="11"/>
        <v>0</v>
      </c>
      <c r="Y31" s="23">
        <f t="shared" si="12"/>
        <v>0</v>
      </c>
      <c r="Z31" s="21">
        <f t="shared" si="13"/>
        <v>0</v>
      </c>
      <c r="AA31" s="21">
        <f t="shared" si="14"/>
        <v>1</v>
      </c>
      <c r="AB31" s="24"/>
      <c r="AC31" s="25"/>
      <c r="AD31" s="52"/>
      <c r="AE31" s="106"/>
      <c r="AF31" s="105"/>
      <c r="AG31" s="88"/>
      <c r="AH31" s="105"/>
      <c r="AI31" s="105"/>
    </row>
    <row r="32" spans="1:35" ht="17.25" customHeight="1" x14ac:dyDescent="0.15">
      <c r="A32" s="28">
        <f t="shared" si="15"/>
        <v>46226</v>
      </c>
      <c r="B32" s="109" t="str">
        <f>IF(VLOOKUP(A32,休業日一覧!$1:$1048576,3,FALSE)&gt;="休","休",TEXT(A32,"aaa"))</f>
        <v>木</v>
      </c>
      <c r="C32" s="83"/>
      <c r="D32" s="29" t="s">
        <v>24</v>
      </c>
      <c r="E32" s="83"/>
      <c r="F32" s="83"/>
      <c r="G32" s="84" t="str">
        <f t="shared" si="2"/>
        <v/>
      </c>
      <c r="H32" s="85"/>
      <c r="I32" s="132"/>
      <c r="J32" s="133"/>
      <c r="K32" s="133"/>
      <c r="L32" s="134"/>
      <c r="M32" s="43"/>
      <c r="N32" s="21">
        <f t="shared" si="3"/>
        <v>1</v>
      </c>
      <c r="O32" s="22">
        <f t="shared" si="4"/>
        <v>0</v>
      </c>
      <c r="P32" s="22">
        <f t="shared" si="0"/>
        <v>0</v>
      </c>
      <c r="Q32" s="22">
        <f t="shared" si="1"/>
        <v>0</v>
      </c>
      <c r="R32" s="22">
        <f t="shared" si="5"/>
        <v>0</v>
      </c>
      <c r="S32" s="21">
        <f t="shared" si="6"/>
        <v>0</v>
      </c>
      <c r="T32" s="21">
        <f t="shared" si="7"/>
        <v>0</v>
      </c>
      <c r="U32" s="21">
        <f t="shared" si="8"/>
        <v>0</v>
      </c>
      <c r="V32" s="21">
        <f t="shared" si="9"/>
        <v>0</v>
      </c>
      <c r="W32" s="21">
        <f t="shared" si="10"/>
        <v>0</v>
      </c>
      <c r="X32" s="21">
        <f t="shared" si="11"/>
        <v>0</v>
      </c>
      <c r="Y32" s="23">
        <f t="shared" si="12"/>
        <v>0</v>
      </c>
      <c r="Z32" s="21">
        <f t="shared" si="13"/>
        <v>0</v>
      </c>
      <c r="AA32" s="21">
        <f t="shared" si="14"/>
        <v>1</v>
      </c>
      <c r="AB32" s="24"/>
      <c r="AC32" s="25"/>
      <c r="AD32" s="52"/>
      <c r="AE32" s="106"/>
      <c r="AF32" s="105"/>
      <c r="AG32" s="88"/>
      <c r="AH32" s="105"/>
      <c r="AI32" s="105"/>
    </row>
    <row r="33" spans="1:35" ht="17.25" customHeight="1" x14ac:dyDescent="0.15">
      <c r="A33" s="28">
        <f t="shared" si="15"/>
        <v>46227</v>
      </c>
      <c r="B33" s="109" t="str">
        <f>IF(VLOOKUP(A33,休業日一覧!$1:$1048576,3,FALSE)&gt;="休","休",TEXT(A33,"aaa"))</f>
        <v>金</v>
      </c>
      <c r="C33" s="83"/>
      <c r="D33" s="29" t="s">
        <v>24</v>
      </c>
      <c r="E33" s="83"/>
      <c r="F33" s="83"/>
      <c r="G33" s="84" t="str">
        <f t="shared" si="2"/>
        <v/>
      </c>
      <c r="H33" s="85"/>
      <c r="I33" s="132"/>
      <c r="J33" s="133"/>
      <c r="K33" s="133"/>
      <c r="L33" s="134"/>
      <c r="M33" s="43"/>
      <c r="N33" s="21">
        <f t="shared" si="3"/>
        <v>1</v>
      </c>
      <c r="O33" s="22">
        <f t="shared" si="4"/>
        <v>0</v>
      </c>
      <c r="P33" s="22">
        <f t="shared" si="0"/>
        <v>0</v>
      </c>
      <c r="Q33" s="22">
        <f t="shared" si="1"/>
        <v>0</v>
      </c>
      <c r="R33" s="22">
        <f t="shared" si="5"/>
        <v>0</v>
      </c>
      <c r="S33" s="21">
        <f t="shared" si="6"/>
        <v>0</v>
      </c>
      <c r="T33" s="21">
        <f t="shared" si="7"/>
        <v>0</v>
      </c>
      <c r="U33" s="21">
        <f t="shared" si="8"/>
        <v>0</v>
      </c>
      <c r="V33" s="21">
        <f t="shared" si="9"/>
        <v>0</v>
      </c>
      <c r="W33" s="21">
        <f t="shared" si="10"/>
        <v>0</v>
      </c>
      <c r="X33" s="21">
        <f t="shared" si="11"/>
        <v>0</v>
      </c>
      <c r="Y33" s="23">
        <f t="shared" si="12"/>
        <v>0</v>
      </c>
      <c r="Z33" s="21">
        <f t="shared" si="13"/>
        <v>0</v>
      </c>
      <c r="AA33" s="21">
        <f t="shared" si="14"/>
        <v>1</v>
      </c>
      <c r="AB33" s="24"/>
      <c r="AC33" s="25"/>
      <c r="AD33" s="52"/>
      <c r="AE33" s="106"/>
      <c r="AF33" s="105"/>
      <c r="AG33" s="88"/>
      <c r="AH33" s="105"/>
      <c r="AI33" s="105"/>
    </row>
    <row r="34" spans="1:35" ht="17.25" customHeight="1" x14ac:dyDescent="0.15">
      <c r="A34" s="28">
        <f t="shared" si="15"/>
        <v>46228</v>
      </c>
      <c r="B34" s="109" t="str">
        <f>IF(VLOOKUP(A34,休業日一覧!$1:$1048576,3,FALSE)&gt;="休","休",TEXT(A34,"aaa"))</f>
        <v>土</v>
      </c>
      <c r="C34" s="83"/>
      <c r="D34" s="29" t="s">
        <v>24</v>
      </c>
      <c r="E34" s="83"/>
      <c r="F34" s="83"/>
      <c r="G34" s="84" t="str">
        <f t="shared" si="2"/>
        <v/>
      </c>
      <c r="H34" s="85"/>
      <c r="I34" s="132"/>
      <c r="J34" s="133"/>
      <c r="K34" s="133"/>
      <c r="L34" s="134"/>
      <c r="M34" s="43"/>
      <c r="N34" s="21">
        <f t="shared" si="3"/>
        <v>0</v>
      </c>
      <c r="O34" s="22">
        <f t="shared" si="4"/>
        <v>0</v>
      </c>
      <c r="P34" s="22">
        <f t="shared" si="0"/>
        <v>0</v>
      </c>
      <c r="Q34" s="22">
        <f t="shared" si="1"/>
        <v>0</v>
      </c>
      <c r="R34" s="22">
        <f t="shared" si="5"/>
        <v>0</v>
      </c>
      <c r="S34" s="21">
        <f t="shared" si="6"/>
        <v>0</v>
      </c>
      <c r="T34" s="21">
        <f t="shared" si="7"/>
        <v>0</v>
      </c>
      <c r="U34" s="21">
        <f t="shared" si="8"/>
        <v>0</v>
      </c>
      <c r="V34" s="21">
        <f t="shared" si="9"/>
        <v>0</v>
      </c>
      <c r="W34" s="21">
        <f t="shared" si="10"/>
        <v>0</v>
      </c>
      <c r="X34" s="21">
        <f t="shared" si="11"/>
        <v>0</v>
      </c>
      <c r="Y34" s="23">
        <f t="shared" si="12"/>
        <v>0</v>
      </c>
      <c r="Z34" s="21">
        <f t="shared" si="13"/>
        <v>1</v>
      </c>
      <c r="AA34" s="21">
        <f t="shared" si="14"/>
        <v>0</v>
      </c>
      <c r="AB34" s="24"/>
      <c r="AC34" s="25"/>
      <c r="AD34" s="52"/>
      <c r="AE34" s="106"/>
      <c r="AF34" s="105"/>
      <c r="AG34" s="88"/>
      <c r="AH34" s="105"/>
      <c r="AI34" s="105"/>
    </row>
    <row r="35" spans="1:35" ht="17.25" customHeight="1" x14ac:dyDescent="0.15">
      <c r="A35" s="28">
        <f t="shared" si="15"/>
        <v>46229</v>
      </c>
      <c r="B35" s="109" t="str">
        <f>IF(VLOOKUP(A35,休業日一覧!$1:$1048576,3,FALSE)&gt;="休","休",TEXT(A35,"aaa"))</f>
        <v>日</v>
      </c>
      <c r="C35" s="83"/>
      <c r="D35" s="29" t="s">
        <v>24</v>
      </c>
      <c r="E35" s="83"/>
      <c r="F35" s="83"/>
      <c r="G35" s="84" t="str">
        <f t="shared" si="2"/>
        <v/>
      </c>
      <c r="H35" s="85"/>
      <c r="I35" s="132"/>
      <c r="J35" s="133"/>
      <c r="K35" s="133"/>
      <c r="L35" s="134"/>
      <c r="M35" s="43"/>
      <c r="N35" s="21">
        <f t="shared" si="3"/>
        <v>0</v>
      </c>
      <c r="O35" s="22">
        <f t="shared" si="4"/>
        <v>0</v>
      </c>
      <c r="P35" s="22">
        <f t="shared" si="0"/>
        <v>0</v>
      </c>
      <c r="Q35" s="22">
        <f t="shared" si="1"/>
        <v>0</v>
      </c>
      <c r="R35" s="22">
        <f t="shared" si="5"/>
        <v>0</v>
      </c>
      <c r="S35" s="21">
        <f t="shared" si="6"/>
        <v>0</v>
      </c>
      <c r="T35" s="21">
        <f t="shared" si="7"/>
        <v>0</v>
      </c>
      <c r="U35" s="21">
        <f t="shared" si="8"/>
        <v>0</v>
      </c>
      <c r="V35" s="21">
        <f t="shared" si="9"/>
        <v>0</v>
      </c>
      <c r="W35" s="21">
        <f t="shared" si="10"/>
        <v>0</v>
      </c>
      <c r="X35" s="21">
        <f t="shared" si="11"/>
        <v>0</v>
      </c>
      <c r="Y35" s="23">
        <f t="shared" si="12"/>
        <v>0</v>
      </c>
      <c r="Z35" s="21">
        <f t="shared" si="13"/>
        <v>1</v>
      </c>
      <c r="AA35" s="21">
        <f t="shared" si="14"/>
        <v>0</v>
      </c>
      <c r="AB35" s="24"/>
      <c r="AC35" s="25"/>
      <c r="AD35" s="52"/>
      <c r="AE35" s="106"/>
      <c r="AF35" s="105"/>
      <c r="AG35" s="88"/>
      <c r="AH35" s="105"/>
      <c r="AI35" s="105"/>
    </row>
    <row r="36" spans="1:35" ht="17.25" customHeight="1" x14ac:dyDescent="0.15">
      <c r="A36" s="28">
        <f t="shared" si="15"/>
        <v>46230</v>
      </c>
      <c r="B36" s="109" t="str">
        <f>IF(VLOOKUP(A36,休業日一覧!$1:$1048576,3,FALSE)&gt;="休","休",TEXT(A36,"aaa"))</f>
        <v>月</v>
      </c>
      <c r="C36" s="83"/>
      <c r="D36" s="29" t="s">
        <v>24</v>
      </c>
      <c r="E36" s="83"/>
      <c r="F36" s="83"/>
      <c r="G36" s="84" t="str">
        <f t="shared" si="2"/>
        <v/>
      </c>
      <c r="H36" s="85"/>
      <c r="I36" s="132"/>
      <c r="J36" s="133"/>
      <c r="K36" s="133"/>
      <c r="L36" s="134"/>
      <c r="M36" s="43"/>
      <c r="N36" s="21">
        <f t="shared" si="3"/>
        <v>1</v>
      </c>
      <c r="O36" s="22">
        <f t="shared" si="4"/>
        <v>0</v>
      </c>
      <c r="P36" s="22">
        <f t="shared" si="0"/>
        <v>0</v>
      </c>
      <c r="Q36" s="22">
        <f t="shared" si="1"/>
        <v>0</v>
      </c>
      <c r="R36" s="22">
        <f t="shared" si="5"/>
        <v>0</v>
      </c>
      <c r="S36" s="21">
        <f t="shared" si="6"/>
        <v>0</v>
      </c>
      <c r="T36" s="21">
        <f t="shared" si="7"/>
        <v>0</v>
      </c>
      <c r="U36" s="21">
        <f t="shared" si="8"/>
        <v>0</v>
      </c>
      <c r="V36" s="21">
        <f t="shared" si="9"/>
        <v>0</v>
      </c>
      <c r="W36" s="21">
        <f t="shared" si="10"/>
        <v>0</v>
      </c>
      <c r="X36" s="21">
        <f t="shared" si="11"/>
        <v>0</v>
      </c>
      <c r="Y36" s="23">
        <f t="shared" si="12"/>
        <v>0</v>
      </c>
      <c r="Z36" s="21">
        <f t="shared" si="13"/>
        <v>0</v>
      </c>
      <c r="AA36" s="21">
        <f t="shared" si="14"/>
        <v>1</v>
      </c>
      <c r="AB36" s="24"/>
      <c r="AC36" s="25"/>
      <c r="AD36" s="52"/>
      <c r="AE36" s="106"/>
      <c r="AF36" s="105"/>
      <c r="AG36" s="88"/>
      <c r="AH36" s="105"/>
      <c r="AI36" s="105"/>
    </row>
    <row r="37" spans="1:35" ht="17.25" customHeight="1" x14ac:dyDescent="0.15">
      <c r="A37" s="28">
        <f t="shared" si="15"/>
        <v>46231</v>
      </c>
      <c r="B37" s="109" t="str">
        <f>IF(VLOOKUP(A37,休業日一覧!$1:$1048576,3,FALSE)&gt;="休","休",TEXT(A37,"aaa"))</f>
        <v>火</v>
      </c>
      <c r="C37" s="83"/>
      <c r="D37" s="29" t="s">
        <v>24</v>
      </c>
      <c r="E37" s="83"/>
      <c r="F37" s="83"/>
      <c r="G37" s="84" t="str">
        <f t="shared" si="2"/>
        <v/>
      </c>
      <c r="H37" s="85"/>
      <c r="I37" s="132"/>
      <c r="J37" s="133"/>
      <c r="K37" s="133"/>
      <c r="L37" s="134"/>
      <c r="M37" s="43"/>
      <c r="N37" s="21">
        <f t="shared" si="3"/>
        <v>1</v>
      </c>
      <c r="O37" s="22">
        <f t="shared" si="4"/>
        <v>0</v>
      </c>
      <c r="P37" s="22">
        <f t="shared" si="0"/>
        <v>0</v>
      </c>
      <c r="Q37" s="22">
        <f t="shared" si="1"/>
        <v>0</v>
      </c>
      <c r="R37" s="22">
        <f t="shared" si="5"/>
        <v>0</v>
      </c>
      <c r="S37" s="21">
        <f t="shared" si="6"/>
        <v>0</v>
      </c>
      <c r="T37" s="21">
        <f t="shared" si="7"/>
        <v>0</v>
      </c>
      <c r="U37" s="21">
        <f t="shared" si="8"/>
        <v>0</v>
      </c>
      <c r="V37" s="21">
        <f t="shared" si="9"/>
        <v>0</v>
      </c>
      <c r="W37" s="21">
        <f t="shared" si="10"/>
        <v>0</v>
      </c>
      <c r="X37" s="21">
        <f t="shared" si="11"/>
        <v>0</v>
      </c>
      <c r="Y37" s="23">
        <f t="shared" si="12"/>
        <v>0</v>
      </c>
      <c r="Z37" s="21">
        <f t="shared" si="13"/>
        <v>0</v>
      </c>
      <c r="AA37" s="21">
        <f t="shared" si="14"/>
        <v>1</v>
      </c>
      <c r="AB37" s="24"/>
      <c r="AC37" s="25"/>
      <c r="AD37" s="52"/>
      <c r="AE37" s="106"/>
      <c r="AF37" s="105"/>
      <c r="AG37" s="88"/>
      <c r="AH37" s="105"/>
      <c r="AI37" s="105"/>
    </row>
    <row r="38" spans="1:35" ht="17.25" customHeight="1" x14ac:dyDescent="0.15">
      <c r="A38" s="28">
        <f>IF(MONTH(A37)=MONTH(A37+1),A37+1,"")</f>
        <v>46232</v>
      </c>
      <c r="B38" s="109" t="str">
        <f>IF(VLOOKUP(A38,休業日一覧!$1:$1048576,3,FALSE)&gt;="休","休",TEXT(A38,"aaa"))</f>
        <v>水</v>
      </c>
      <c r="C38" s="83"/>
      <c r="D38" s="29" t="s">
        <v>24</v>
      </c>
      <c r="E38" s="83"/>
      <c r="F38" s="83"/>
      <c r="G38" s="84" t="str">
        <f t="shared" si="2"/>
        <v/>
      </c>
      <c r="H38" s="85"/>
      <c r="I38" s="132"/>
      <c r="J38" s="133"/>
      <c r="K38" s="133"/>
      <c r="L38" s="134"/>
      <c r="M38" s="43"/>
      <c r="N38" s="21">
        <f t="shared" si="3"/>
        <v>1</v>
      </c>
      <c r="O38" s="22">
        <f t="shared" si="4"/>
        <v>0</v>
      </c>
      <c r="P38" s="22">
        <f t="shared" si="0"/>
        <v>0</v>
      </c>
      <c r="Q38" s="22">
        <f t="shared" si="1"/>
        <v>0</v>
      </c>
      <c r="R38" s="22">
        <f t="shared" si="5"/>
        <v>0</v>
      </c>
      <c r="S38" s="21">
        <f t="shared" si="6"/>
        <v>0</v>
      </c>
      <c r="T38" s="21">
        <f t="shared" si="7"/>
        <v>0</v>
      </c>
      <c r="U38" s="21">
        <f t="shared" si="8"/>
        <v>0</v>
      </c>
      <c r="V38" s="21">
        <f t="shared" si="9"/>
        <v>0</v>
      </c>
      <c r="W38" s="21">
        <f t="shared" si="10"/>
        <v>0</v>
      </c>
      <c r="X38" s="21">
        <f t="shared" si="11"/>
        <v>0</v>
      </c>
      <c r="Y38" s="23">
        <f t="shared" si="12"/>
        <v>0</v>
      </c>
      <c r="Z38" s="21">
        <f t="shared" si="13"/>
        <v>0</v>
      </c>
      <c r="AA38" s="21">
        <f t="shared" si="14"/>
        <v>1</v>
      </c>
      <c r="AB38" s="24"/>
      <c r="AC38" s="25"/>
      <c r="AD38" s="52"/>
      <c r="AE38" s="106"/>
      <c r="AF38" s="105"/>
      <c r="AG38" s="88"/>
      <c r="AH38" s="105"/>
      <c r="AI38" s="105"/>
    </row>
    <row r="39" spans="1:35" ht="17.25" customHeight="1" x14ac:dyDescent="0.15">
      <c r="A39" s="28">
        <f>IF(MONTH(A37)=MONTH(A37+2),A37+2,"")</f>
        <v>46233</v>
      </c>
      <c r="B39" s="109" t="str">
        <f>IF(VLOOKUP(A39,休業日一覧!$1:$1048576,3,FALSE)&gt;="休","休",TEXT(A39,"aaa"))</f>
        <v>木</v>
      </c>
      <c r="C39" s="83"/>
      <c r="D39" s="29" t="s">
        <v>24</v>
      </c>
      <c r="E39" s="83"/>
      <c r="F39" s="83"/>
      <c r="G39" s="84" t="str">
        <f t="shared" si="2"/>
        <v/>
      </c>
      <c r="H39" s="85"/>
      <c r="I39" s="132"/>
      <c r="J39" s="133"/>
      <c r="K39" s="133"/>
      <c r="L39" s="134"/>
      <c r="M39" s="43"/>
      <c r="N39" s="21">
        <f t="shared" si="3"/>
        <v>1</v>
      </c>
      <c r="O39" s="22">
        <f t="shared" si="4"/>
        <v>0</v>
      </c>
      <c r="P39" s="22">
        <f t="shared" si="0"/>
        <v>0</v>
      </c>
      <c r="Q39" s="22">
        <f t="shared" si="1"/>
        <v>0</v>
      </c>
      <c r="R39" s="22">
        <f t="shared" si="5"/>
        <v>0</v>
      </c>
      <c r="S39" s="21">
        <f t="shared" si="6"/>
        <v>0</v>
      </c>
      <c r="T39" s="21">
        <f t="shared" si="7"/>
        <v>0</v>
      </c>
      <c r="U39" s="21">
        <f t="shared" si="8"/>
        <v>0</v>
      </c>
      <c r="V39" s="21">
        <f t="shared" si="9"/>
        <v>0</v>
      </c>
      <c r="W39" s="21">
        <f t="shared" si="10"/>
        <v>0</v>
      </c>
      <c r="X39" s="21">
        <f t="shared" si="11"/>
        <v>0</v>
      </c>
      <c r="Y39" s="23">
        <f t="shared" si="12"/>
        <v>0</v>
      </c>
      <c r="Z39" s="21">
        <f t="shared" si="13"/>
        <v>0</v>
      </c>
      <c r="AA39" s="21">
        <f t="shared" si="14"/>
        <v>1</v>
      </c>
      <c r="AB39" s="24"/>
      <c r="AC39" s="25"/>
      <c r="AD39" s="52"/>
      <c r="AE39" s="106"/>
      <c r="AF39" s="105"/>
      <c r="AG39" s="88"/>
      <c r="AH39" s="105"/>
      <c r="AI39" s="105"/>
    </row>
    <row r="40" spans="1:35" ht="17.25" customHeight="1" x14ac:dyDescent="0.15">
      <c r="A40" s="28">
        <f>IF(MONTH(A37)=MONTH(A37+3),A37+3,"")</f>
        <v>46234</v>
      </c>
      <c r="B40" s="109" t="str">
        <f>IF(VLOOKUP(A40,休業日一覧!$1:$1048576,3,FALSE)&gt;="休","休",TEXT(A40,"aaa"))</f>
        <v>金</v>
      </c>
      <c r="C40" s="83"/>
      <c r="D40" s="29" t="s">
        <v>24</v>
      </c>
      <c r="E40" s="83"/>
      <c r="F40" s="83"/>
      <c r="G40" s="84" t="str">
        <f t="shared" si="2"/>
        <v/>
      </c>
      <c r="H40" s="85"/>
      <c r="I40" s="132"/>
      <c r="J40" s="133"/>
      <c r="K40" s="133"/>
      <c r="L40" s="134"/>
      <c r="M40" s="43"/>
      <c r="N40" s="21">
        <f>IF((OR(B40="土",B40="日",B40="祝",B40="休",B40="")),0,1)</f>
        <v>1</v>
      </c>
      <c r="O40" s="22">
        <f t="shared" si="4"/>
        <v>0</v>
      </c>
      <c r="P40" s="22">
        <f t="shared" si="0"/>
        <v>0</v>
      </c>
      <c r="Q40" s="22">
        <f t="shared" si="1"/>
        <v>0</v>
      </c>
      <c r="R40" s="22">
        <f t="shared" si="5"/>
        <v>0</v>
      </c>
      <c r="S40" s="21">
        <f t="shared" si="6"/>
        <v>0</v>
      </c>
      <c r="T40" s="21">
        <f t="shared" si="7"/>
        <v>0</v>
      </c>
      <c r="U40" s="21">
        <f t="shared" si="8"/>
        <v>0</v>
      </c>
      <c r="V40" s="21">
        <f t="shared" si="9"/>
        <v>0</v>
      </c>
      <c r="W40" s="21">
        <f t="shared" si="10"/>
        <v>0</v>
      </c>
      <c r="X40" s="21">
        <f t="shared" si="11"/>
        <v>0</v>
      </c>
      <c r="Y40" s="23">
        <f t="shared" si="12"/>
        <v>0</v>
      </c>
      <c r="Z40" s="21">
        <f t="shared" si="13"/>
        <v>0</v>
      </c>
      <c r="AA40" s="21">
        <f>IF(COUNTIFS(N40,1,O40,0)+COUNTIF(S40,1)+COUNTIF(T40,1)+COUNTIF(U40,1)+COUNTIF(V40,1)+COUNTIF(W40,1)+COUNTIF(X40,1),1,0)</f>
        <v>1</v>
      </c>
      <c r="AB40" s="24" t="e">
        <f>IF(MONTH(A61)=MONTH(A61+3),IF(C67="","",C68-C67-O67),"")</f>
        <v>#VALUE!</v>
      </c>
      <c r="AC40" s="25"/>
      <c r="AD40" s="52"/>
      <c r="AE40" s="106"/>
      <c r="AF40" s="105"/>
      <c r="AG40" s="88"/>
      <c r="AH40" s="105"/>
      <c r="AI40" s="105"/>
    </row>
    <row r="41" spans="1:35" ht="17.25" customHeight="1" x14ac:dyDescent="0.15">
      <c r="A41" s="141" t="s">
        <v>30</v>
      </c>
      <c r="B41" s="142"/>
      <c r="C41" s="142"/>
      <c r="D41" s="142"/>
      <c r="E41" s="142"/>
      <c r="F41" s="142"/>
      <c r="G41" s="35">
        <f>SUM(G10:G40)</f>
        <v>0</v>
      </c>
      <c r="H41" s="36"/>
      <c r="I41" s="132"/>
      <c r="J41" s="133"/>
      <c r="K41" s="133"/>
      <c r="L41" s="134"/>
      <c r="M41" s="43"/>
      <c r="N41" s="21">
        <f>SUM(N10:N40)</f>
        <v>22</v>
      </c>
      <c r="O41" s="22">
        <f>SUM(O10:O40)</f>
        <v>0</v>
      </c>
      <c r="P41" s="22">
        <f>SUM(P10:P40)</f>
        <v>0</v>
      </c>
      <c r="Q41" s="22">
        <f>SUM(Q10:Q40)</f>
        <v>0</v>
      </c>
      <c r="R41" s="22">
        <f>SUM(R10:R40)</f>
        <v>0</v>
      </c>
      <c r="S41" s="21">
        <f t="shared" ref="S41:AA41" si="16">SUM(S10:S40)</f>
        <v>0</v>
      </c>
      <c r="T41" s="21">
        <f t="shared" si="16"/>
        <v>0</v>
      </c>
      <c r="U41" s="21">
        <f t="shared" si="16"/>
        <v>0</v>
      </c>
      <c r="V41" s="21">
        <f>SUM(V10:V40)</f>
        <v>0</v>
      </c>
      <c r="W41" s="21">
        <f t="shared" si="16"/>
        <v>0</v>
      </c>
      <c r="X41" s="21">
        <f t="shared" si="16"/>
        <v>0</v>
      </c>
      <c r="Y41" s="21">
        <f t="shared" si="16"/>
        <v>0</v>
      </c>
      <c r="Z41" s="21">
        <f t="shared" si="16"/>
        <v>9</v>
      </c>
      <c r="AA41" s="21">
        <f t="shared" si="16"/>
        <v>22</v>
      </c>
      <c r="AB41" s="24"/>
      <c r="AC41" s="25"/>
      <c r="AD41" s="52"/>
      <c r="AE41" s="106"/>
      <c r="AF41" s="105"/>
      <c r="AG41" s="88"/>
      <c r="AH41" s="105"/>
      <c r="AI41" s="105"/>
    </row>
    <row r="42" spans="1:35" ht="17.25" customHeight="1" x14ac:dyDescent="0.15">
      <c r="A42" s="141" t="s">
        <v>31</v>
      </c>
      <c r="B42" s="142"/>
      <c r="C42" s="142"/>
      <c r="D42" s="142"/>
      <c r="E42" s="142"/>
      <c r="F42" s="142"/>
      <c r="G42" s="35">
        <f>IF(SUM(G10:G40)-(F53*7.75/24)&gt;0,SUM(G10:G40)-(F53*7.75/24),0)</f>
        <v>0</v>
      </c>
      <c r="H42" s="36"/>
      <c r="I42" s="135"/>
      <c r="J42" s="136"/>
      <c r="K42" s="136"/>
      <c r="L42" s="137"/>
      <c r="M42" s="43"/>
      <c r="N42" s="21">
        <f>N41-O41+S41+T41+U41+V41+W41+X41</f>
        <v>22</v>
      </c>
      <c r="O42" s="22"/>
      <c r="P42" s="22"/>
      <c r="Q42" s="22"/>
      <c r="R42" s="22"/>
      <c r="S42" s="21"/>
      <c r="T42" s="21"/>
      <c r="U42" s="21"/>
      <c r="V42" s="21"/>
      <c r="W42" s="21"/>
      <c r="X42" s="21"/>
      <c r="Y42" s="23"/>
      <c r="Z42" s="21"/>
      <c r="AA42" s="37"/>
      <c r="AB42" s="24"/>
      <c r="AC42" s="25"/>
      <c r="AD42" s="52"/>
      <c r="AE42" s="105"/>
      <c r="AF42" s="105"/>
      <c r="AG42" s="88"/>
      <c r="AH42" s="105"/>
      <c r="AI42" s="105"/>
    </row>
    <row r="43" spans="1:35" ht="25.5" customHeight="1" x14ac:dyDescent="0.15">
      <c r="A43" s="138" t="s">
        <v>42</v>
      </c>
      <c r="B43" s="139"/>
      <c r="C43" s="139"/>
      <c r="D43" s="139"/>
      <c r="E43" s="139"/>
      <c r="F43" s="139"/>
      <c r="G43" s="139"/>
      <c r="H43" s="139"/>
      <c r="I43" s="139"/>
      <c r="J43" s="139"/>
      <c r="K43" s="139"/>
      <c r="L43" s="139"/>
      <c r="N43" s="38">
        <f>SUM(G10:G40)</f>
        <v>0</v>
      </c>
      <c r="AA43" s="37"/>
      <c r="AD43" s="52"/>
    </row>
    <row r="44" spans="1:35" ht="13.5" customHeight="1" x14ac:dyDescent="0.15">
      <c r="A44" s="138" t="s">
        <v>32</v>
      </c>
      <c r="B44" s="139"/>
      <c r="C44" s="139"/>
      <c r="D44" s="139"/>
      <c r="E44" s="139"/>
      <c r="F44" s="139"/>
      <c r="G44" s="139"/>
      <c r="H44" s="139"/>
      <c r="I44" s="139"/>
      <c r="J44" s="139"/>
      <c r="K44" s="139"/>
      <c r="L44" s="139"/>
      <c r="N44" s="38"/>
      <c r="AA44" s="37"/>
      <c r="AD44" s="52"/>
    </row>
    <row r="45" spans="1:35" ht="13.5" customHeight="1" x14ac:dyDescent="0.15">
      <c r="A45" s="138" t="s">
        <v>52</v>
      </c>
      <c r="B45" s="139"/>
      <c r="C45" s="139"/>
      <c r="D45" s="139"/>
      <c r="E45" s="139"/>
      <c r="F45" s="139"/>
      <c r="G45" s="139"/>
      <c r="H45" s="139"/>
      <c r="I45" s="139"/>
      <c r="J45" s="139"/>
      <c r="K45" s="139"/>
      <c r="L45" s="139"/>
      <c r="N45" s="38"/>
      <c r="AA45" s="37"/>
      <c r="AD45" s="52"/>
    </row>
    <row r="46" spans="1:35" ht="38.1" customHeight="1" x14ac:dyDescent="0.15">
      <c r="A46" s="138" t="s">
        <v>68</v>
      </c>
      <c r="B46" s="139"/>
      <c r="C46" s="139"/>
      <c r="D46" s="139"/>
      <c r="E46" s="139"/>
      <c r="F46" s="139"/>
      <c r="G46" s="139"/>
      <c r="H46" s="139"/>
      <c r="I46" s="139"/>
      <c r="J46" s="139"/>
      <c r="K46" s="139"/>
      <c r="L46" s="139"/>
      <c r="N46" s="38"/>
      <c r="AA46" s="37"/>
      <c r="AD46" s="52"/>
    </row>
    <row r="47" spans="1:35" ht="13.5" customHeight="1" x14ac:dyDescent="0.15">
      <c r="A47" s="138" t="s">
        <v>55</v>
      </c>
      <c r="B47" s="139"/>
      <c r="C47" s="139"/>
      <c r="D47" s="139"/>
      <c r="E47" s="139"/>
      <c r="F47" s="139"/>
      <c r="G47" s="139"/>
      <c r="H47" s="139"/>
      <c r="I47" s="139"/>
      <c r="J47" s="139"/>
      <c r="K47" s="139"/>
      <c r="L47" s="139"/>
      <c r="N47" s="38"/>
      <c r="AA47" s="37"/>
      <c r="AD47" s="52"/>
    </row>
    <row r="48" spans="1:35" ht="13.5" customHeight="1" x14ac:dyDescent="0.15">
      <c r="A48" s="97"/>
      <c r="B48" s="98"/>
      <c r="C48" s="98"/>
      <c r="D48" s="98"/>
      <c r="E48" s="98"/>
      <c r="F48" s="98"/>
      <c r="G48" s="98"/>
      <c r="H48" s="98"/>
      <c r="I48" s="98"/>
      <c r="J48" s="98"/>
      <c r="K48" s="98"/>
      <c r="L48" s="98"/>
      <c r="N48" s="38"/>
      <c r="AA48" s="37"/>
      <c r="AD48" s="52"/>
    </row>
    <row r="49" spans="1:48" ht="13.5" customHeight="1" x14ac:dyDescent="0.15">
      <c r="A49" s="8" t="s">
        <v>66</v>
      </c>
      <c r="B49" s="98"/>
      <c r="C49" s="98"/>
      <c r="D49" s="98"/>
      <c r="E49" s="98"/>
      <c r="F49" s="98"/>
      <c r="G49" s="98"/>
      <c r="H49" s="98"/>
      <c r="I49" s="98"/>
      <c r="J49" s="98"/>
      <c r="K49" s="98"/>
      <c r="L49" s="98"/>
      <c r="N49" s="38"/>
      <c r="AA49" s="37"/>
      <c r="AD49" s="52"/>
    </row>
    <row r="50" spans="1:48" ht="13.5" customHeight="1" x14ac:dyDescent="0.15">
      <c r="A50" s="97"/>
      <c r="B50" s="98"/>
      <c r="C50" s="98"/>
      <c r="D50" s="98"/>
      <c r="E50" s="98"/>
      <c r="F50" s="98"/>
      <c r="G50" s="98"/>
      <c r="H50" s="98"/>
      <c r="I50" s="98"/>
      <c r="J50" s="98"/>
      <c r="K50" s="98"/>
      <c r="L50" s="98"/>
      <c r="N50" s="38"/>
      <c r="AA50" s="37"/>
      <c r="AD50" s="52"/>
    </row>
    <row r="51" spans="1:48" ht="13.5" customHeight="1" x14ac:dyDescent="0.15">
      <c r="A51" s="8" t="s">
        <v>60</v>
      </c>
      <c r="B51" s="98"/>
      <c r="C51" s="98"/>
      <c r="D51" s="98"/>
      <c r="E51" s="98"/>
      <c r="F51" s="98"/>
      <c r="G51" s="98"/>
      <c r="H51" s="98"/>
      <c r="I51" s="98"/>
      <c r="J51" s="98"/>
      <c r="K51" s="98"/>
      <c r="L51" s="98"/>
      <c r="N51" s="38"/>
      <c r="AA51" s="37"/>
      <c r="AD51" s="52"/>
    </row>
    <row r="52" spans="1:48" ht="13.5" customHeight="1" thickBot="1" x14ac:dyDescent="0.2">
      <c r="A52" s="97"/>
      <c r="B52" s="98"/>
      <c r="C52" s="98"/>
      <c r="D52" s="98"/>
      <c r="E52" s="98"/>
      <c r="F52" s="98"/>
      <c r="G52" s="98"/>
      <c r="H52" s="98"/>
      <c r="I52" s="98"/>
      <c r="J52" s="98"/>
      <c r="K52" s="98"/>
      <c r="L52" s="98"/>
      <c r="N52" s="38"/>
      <c r="AA52" s="37"/>
      <c r="AD52" s="52"/>
    </row>
    <row r="53" spans="1:48" s="49" customFormat="1" ht="13.5" customHeight="1" thickBot="1" x14ac:dyDescent="0.2">
      <c r="A53" s="69" t="s">
        <v>67</v>
      </c>
      <c r="B53" s="66"/>
      <c r="C53" s="62"/>
      <c r="D53" s="54"/>
      <c r="E53" s="67"/>
      <c r="F53" s="68">
        <f>IF(M11=N42,M11,N42)</f>
        <v>22</v>
      </c>
      <c r="G53" s="54"/>
      <c r="H53" s="54"/>
      <c r="I53" s="54"/>
      <c r="J53" s="54"/>
      <c r="K53" s="54"/>
      <c r="L53" s="54"/>
      <c r="M53" s="55"/>
      <c r="N53" s="56"/>
      <c r="O53" s="2"/>
      <c r="P53" s="2"/>
      <c r="Q53" s="2"/>
      <c r="R53" s="2"/>
      <c r="S53" s="57"/>
      <c r="T53" s="57"/>
      <c r="U53" s="57"/>
      <c r="V53" s="63"/>
      <c r="W53" s="63"/>
      <c r="X53" s="63"/>
      <c r="Y53" s="2"/>
      <c r="Z53" s="57"/>
      <c r="AA53" s="58"/>
      <c r="AB53" s="59"/>
      <c r="AD53" s="60"/>
      <c r="AE53" s="107"/>
      <c r="AF53" s="107"/>
      <c r="AG53" s="89"/>
      <c r="AH53" s="107"/>
      <c r="AI53" s="107"/>
      <c r="AJ53" s="107"/>
      <c r="AK53" s="107"/>
      <c r="AL53" s="107"/>
      <c r="AM53" s="107"/>
      <c r="AN53" s="107"/>
      <c r="AO53" s="107"/>
      <c r="AP53" s="107"/>
      <c r="AQ53" s="107"/>
      <c r="AR53" s="89"/>
      <c r="AS53" s="89"/>
      <c r="AT53" s="89"/>
      <c r="AU53" s="89"/>
      <c r="AV53" s="89"/>
    </row>
    <row r="54" spans="1:48" s="49" customFormat="1" ht="13.5" customHeight="1" x14ac:dyDescent="0.15">
      <c r="A54" s="61"/>
      <c r="B54" s="66"/>
      <c r="C54" s="62"/>
      <c r="D54" s="54"/>
      <c r="E54" s="54"/>
      <c r="F54" s="54"/>
      <c r="G54" s="54"/>
      <c r="H54" s="54"/>
      <c r="I54" s="54"/>
      <c r="J54" s="54"/>
      <c r="K54" s="54"/>
      <c r="L54" s="54"/>
      <c r="M54" s="55"/>
      <c r="N54" s="56"/>
      <c r="O54" s="2"/>
      <c r="P54" s="2"/>
      <c r="Q54" s="2"/>
      <c r="R54" s="2"/>
      <c r="S54" s="57"/>
      <c r="T54" s="57"/>
      <c r="U54" s="57"/>
      <c r="V54" s="63"/>
      <c r="W54" s="63"/>
      <c r="X54" s="63"/>
      <c r="Y54" s="2"/>
      <c r="Z54" s="57"/>
      <c r="AA54" s="58"/>
      <c r="AB54" s="59"/>
      <c r="AD54" s="60"/>
      <c r="AE54" s="107"/>
      <c r="AF54" s="107"/>
      <c r="AG54" s="89"/>
      <c r="AH54" s="107"/>
      <c r="AI54" s="107"/>
      <c r="AJ54" s="107"/>
      <c r="AK54" s="107"/>
      <c r="AL54" s="107"/>
      <c r="AM54" s="107"/>
      <c r="AN54" s="107"/>
      <c r="AO54" s="107"/>
      <c r="AP54" s="107"/>
      <c r="AQ54" s="107"/>
      <c r="AR54" s="89"/>
      <c r="AS54" s="89"/>
      <c r="AT54" s="89"/>
      <c r="AU54" s="89"/>
      <c r="AV54" s="89"/>
    </row>
    <row r="55" spans="1:48" s="49" customFormat="1" ht="26.1" customHeight="1" x14ac:dyDescent="0.15">
      <c r="A55" s="138" t="s">
        <v>61</v>
      </c>
      <c r="B55" s="140"/>
      <c r="C55" s="140"/>
      <c r="D55" s="140"/>
      <c r="E55" s="140"/>
      <c r="F55" s="140"/>
      <c r="G55" s="140"/>
      <c r="H55" s="140"/>
      <c r="I55" s="140"/>
      <c r="J55" s="140"/>
      <c r="K55" s="140"/>
      <c r="L55" s="140"/>
      <c r="M55" s="55"/>
      <c r="N55" s="56"/>
      <c r="O55" s="2"/>
      <c r="P55" s="2"/>
      <c r="Q55" s="2"/>
      <c r="R55" s="2"/>
      <c r="S55" s="57"/>
      <c r="T55" s="57"/>
      <c r="U55" s="57"/>
      <c r="V55" s="63"/>
      <c r="W55" s="63"/>
      <c r="X55" s="63"/>
      <c r="Y55" s="2"/>
      <c r="Z55" s="57"/>
      <c r="AA55" s="58"/>
      <c r="AB55" s="59"/>
      <c r="AD55" s="60"/>
      <c r="AE55" s="107"/>
      <c r="AF55" s="107"/>
      <c r="AG55" s="89"/>
      <c r="AH55" s="107"/>
      <c r="AI55" s="107"/>
      <c r="AJ55" s="107"/>
      <c r="AK55" s="107"/>
      <c r="AL55" s="107"/>
      <c r="AM55" s="107"/>
      <c r="AN55" s="107"/>
      <c r="AO55" s="107"/>
      <c r="AP55" s="107"/>
      <c r="AQ55" s="107"/>
      <c r="AR55" s="89"/>
      <c r="AS55" s="89"/>
      <c r="AT55" s="89"/>
      <c r="AU55" s="89"/>
      <c r="AV55" s="89"/>
    </row>
    <row r="56" spans="1:48" x14ac:dyDescent="0.15">
      <c r="A56" s="71"/>
      <c r="B56" s="70"/>
      <c r="C56" s="70"/>
      <c r="D56" s="70"/>
      <c r="E56" s="70"/>
      <c r="G56" s="70"/>
      <c r="AA56" s="37"/>
      <c r="AD56" s="52"/>
    </row>
    <row r="57" spans="1:48" x14ac:dyDescent="0.15">
      <c r="A57" s="71" t="s">
        <v>59</v>
      </c>
      <c r="B57" s="70"/>
      <c r="C57" s="70"/>
      <c r="D57" s="70"/>
      <c r="E57" s="70"/>
      <c r="G57" s="70"/>
      <c r="AA57" s="37"/>
      <c r="AD57" s="52"/>
    </row>
    <row r="58" spans="1:48" x14ac:dyDescent="0.15">
      <c r="A58" s="71" t="s">
        <v>83</v>
      </c>
      <c r="B58" s="70"/>
      <c r="C58" s="70" t="s">
        <v>103</v>
      </c>
      <c r="D58" s="70"/>
      <c r="E58" s="70"/>
      <c r="G58" s="70"/>
      <c r="AA58" s="37"/>
      <c r="AD58" s="52"/>
    </row>
    <row r="59" spans="1:48" x14ac:dyDescent="0.15">
      <c r="A59" s="86" t="s">
        <v>69</v>
      </c>
      <c r="B59" s="113">
        <v>21</v>
      </c>
      <c r="C59" s="87" t="s">
        <v>58</v>
      </c>
      <c r="AD59" s="52"/>
    </row>
    <row r="60" spans="1:48" x14ac:dyDescent="0.15">
      <c r="A60" s="86" t="s">
        <v>70</v>
      </c>
      <c r="B60" s="113">
        <v>18</v>
      </c>
      <c r="C60" s="87" t="s">
        <v>58</v>
      </c>
      <c r="AD60" s="52"/>
    </row>
    <row r="61" spans="1:48" s="103" customFormat="1" x14ac:dyDescent="0.15">
      <c r="A61" s="86" t="s">
        <v>71</v>
      </c>
      <c r="B61" s="113">
        <v>22</v>
      </c>
      <c r="C61" s="87" t="s">
        <v>58</v>
      </c>
      <c r="D61" s="99"/>
      <c r="E61" s="99"/>
      <c r="F61" s="70"/>
      <c r="G61" s="99"/>
      <c r="H61" s="70"/>
      <c r="I61" s="70"/>
      <c r="J61" s="70"/>
      <c r="K61" s="70"/>
      <c r="L61" s="70"/>
      <c r="M61" s="41"/>
      <c r="N61" s="1"/>
      <c r="O61" s="2"/>
      <c r="P61" s="2"/>
      <c r="Q61" s="2"/>
      <c r="R61" s="2"/>
      <c r="S61" s="1"/>
      <c r="T61" s="1"/>
      <c r="U61" s="1"/>
      <c r="V61" s="63"/>
      <c r="W61" s="63"/>
      <c r="X61" s="63"/>
      <c r="Y61" s="3"/>
      <c r="Z61" s="1"/>
      <c r="AA61" s="1"/>
      <c r="AB61" s="4"/>
      <c r="AC61"/>
      <c r="AD61" s="4"/>
      <c r="AE61" s="104"/>
      <c r="AF61" s="104"/>
      <c r="AG61" s="70"/>
      <c r="AH61" s="104"/>
      <c r="AI61" s="104"/>
      <c r="AJ61" s="108"/>
      <c r="AK61" s="108"/>
      <c r="AL61" s="108"/>
      <c r="AM61" s="108"/>
      <c r="AN61" s="108"/>
      <c r="AO61" s="108"/>
      <c r="AP61" s="108"/>
      <c r="AQ61" s="108"/>
      <c r="AR61" s="99"/>
      <c r="AS61" s="99"/>
      <c r="AT61" s="99"/>
      <c r="AU61" s="99"/>
      <c r="AV61" s="99"/>
    </row>
    <row r="62" spans="1:48" s="103" customFormat="1" x14ac:dyDescent="0.15">
      <c r="A62" s="86" t="s">
        <v>72</v>
      </c>
      <c r="B62" s="113">
        <v>22</v>
      </c>
      <c r="C62" s="87" t="s">
        <v>58</v>
      </c>
      <c r="D62" s="99"/>
      <c r="E62" s="99"/>
      <c r="F62" s="70"/>
      <c r="G62" s="99"/>
      <c r="H62" s="70"/>
      <c r="I62" s="70"/>
      <c r="J62" s="70"/>
      <c r="K62" s="70"/>
      <c r="L62" s="70"/>
      <c r="M62" s="41"/>
      <c r="N62" s="1"/>
      <c r="O62" s="2"/>
      <c r="P62" s="2"/>
      <c r="Q62" s="2"/>
      <c r="R62" s="2"/>
      <c r="S62" s="1"/>
      <c r="T62" s="1"/>
      <c r="U62" s="1"/>
      <c r="V62" s="63"/>
      <c r="W62" s="63"/>
      <c r="X62" s="63"/>
      <c r="Y62" s="3"/>
      <c r="Z62" s="1"/>
      <c r="AA62" s="1"/>
      <c r="AB62" s="4"/>
      <c r="AC62"/>
      <c r="AD62" s="4"/>
      <c r="AE62" s="104"/>
      <c r="AF62" s="104"/>
      <c r="AG62" s="70"/>
      <c r="AH62" s="104"/>
      <c r="AI62" s="104"/>
      <c r="AJ62" s="108"/>
      <c r="AK62" s="108"/>
      <c r="AL62" s="108"/>
      <c r="AM62" s="108"/>
      <c r="AN62" s="108"/>
      <c r="AO62" s="108"/>
      <c r="AP62" s="108"/>
      <c r="AQ62" s="108"/>
      <c r="AR62" s="99"/>
      <c r="AS62" s="99"/>
      <c r="AT62" s="99"/>
      <c r="AU62" s="99"/>
      <c r="AV62" s="99"/>
    </row>
    <row r="63" spans="1:48" s="103" customFormat="1" x14ac:dyDescent="0.15">
      <c r="A63" s="86" t="s">
        <v>73</v>
      </c>
      <c r="B63" s="113">
        <v>20</v>
      </c>
      <c r="C63" s="87" t="s">
        <v>58</v>
      </c>
      <c r="D63" s="99"/>
      <c r="E63" s="99"/>
      <c r="F63" s="70"/>
      <c r="G63" s="99"/>
      <c r="H63" s="70"/>
      <c r="I63" s="70"/>
      <c r="J63" s="70"/>
      <c r="K63" s="70"/>
      <c r="L63" s="70"/>
      <c r="M63" s="41"/>
      <c r="N63" s="1"/>
      <c r="O63" s="2"/>
      <c r="P63" s="2"/>
      <c r="Q63" s="2"/>
      <c r="R63" s="2"/>
      <c r="S63" s="1"/>
      <c r="T63" s="1"/>
      <c r="U63" s="1"/>
      <c r="V63" s="63"/>
      <c r="W63" s="63"/>
      <c r="X63" s="63"/>
      <c r="Y63" s="3"/>
      <c r="Z63" s="1"/>
      <c r="AA63" s="1"/>
      <c r="AB63" s="4"/>
      <c r="AC63"/>
      <c r="AD63" s="4"/>
      <c r="AE63" s="104"/>
      <c r="AF63" s="104"/>
      <c r="AG63" s="70"/>
      <c r="AH63" s="104"/>
      <c r="AI63" s="104"/>
      <c r="AJ63" s="108"/>
      <c r="AK63" s="108"/>
      <c r="AL63" s="108"/>
      <c r="AM63" s="108"/>
      <c r="AN63" s="108"/>
      <c r="AO63" s="108"/>
      <c r="AP63" s="108"/>
      <c r="AQ63" s="108"/>
      <c r="AR63" s="99"/>
      <c r="AS63" s="99"/>
      <c r="AT63" s="99"/>
      <c r="AU63" s="99"/>
      <c r="AV63" s="99"/>
    </row>
    <row r="64" spans="1:48" s="103" customFormat="1" x14ac:dyDescent="0.15">
      <c r="A64" s="86" t="s">
        <v>74</v>
      </c>
      <c r="B64" s="113">
        <v>19</v>
      </c>
      <c r="C64" s="87" t="s">
        <v>58</v>
      </c>
      <c r="D64" s="99"/>
      <c r="E64" s="99"/>
      <c r="F64" s="70"/>
      <c r="G64" s="99"/>
      <c r="H64" s="70"/>
      <c r="I64" s="70"/>
      <c r="J64" s="70"/>
      <c r="K64" s="70"/>
      <c r="L64" s="70"/>
      <c r="M64" s="41"/>
      <c r="N64" s="1"/>
      <c r="O64" s="2"/>
      <c r="P64" s="2"/>
      <c r="Q64" s="2"/>
      <c r="R64" s="2"/>
      <c r="S64" s="1"/>
      <c r="T64" s="1"/>
      <c r="U64" s="1"/>
      <c r="V64" s="63"/>
      <c r="W64" s="63"/>
      <c r="X64" s="63"/>
      <c r="Y64" s="3"/>
      <c r="Z64" s="1"/>
      <c r="AA64" s="1"/>
      <c r="AB64" s="4"/>
      <c r="AC64"/>
      <c r="AD64" s="4"/>
      <c r="AE64" s="104"/>
      <c r="AF64" s="104"/>
      <c r="AG64" s="70"/>
      <c r="AH64" s="104"/>
      <c r="AI64" s="104"/>
      <c r="AJ64" s="108"/>
      <c r="AK64" s="108"/>
      <c r="AL64" s="108"/>
      <c r="AM64" s="108"/>
      <c r="AN64" s="108"/>
      <c r="AO64" s="108"/>
      <c r="AP64" s="108"/>
      <c r="AQ64" s="108"/>
      <c r="AR64" s="99"/>
      <c r="AS64" s="99"/>
      <c r="AT64" s="99"/>
      <c r="AU64" s="99"/>
      <c r="AV64" s="99"/>
    </row>
    <row r="65" spans="1:48" s="103" customFormat="1" x14ac:dyDescent="0.15">
      <c r="A65" s="86" t="s">
        <v>75</v>
      </c>
      <c r="B65" s="113">
        <v>21</v>
      </c>
      <c r="C65" s="87" t="s">
        <v>58</v>
      </c>
      <c r="D65" s="99"/>
      <c r="E65" s="99"/>
      <c r="F65" s="70"/>
      <c r="G65" s="99"/>
      <c r="H65" s="70"/>
      <c r="I65" s="70"/>
      <c r="J65" s="70"/>
      <c r="K65" s="70"/>
      <c r="L65" s="70"/>
      <c r="M65" s="41"/>
      <c r="N65" s="1"/>
      <c r="O65" s="2"/>
      <c r="P65" s="2"/>
      <c r="Q65" s="2"/>
      <c r="R65" s="2"/>
      <c r="S65" s="1"/>
      <c r="T65" s="1"/>
      <c r="U65" s="1"/>
      <c r="V65" s="63"/>
      <c r="W65" s="63"/>
      <c r="X65" s="63"/>
      <c r="Y65" s="3"/>
      <c r="Z65" s="1"/>
      <c r="AA65" s="1"/>
      <c r="AB65" s="4"/>
      <c r="AC65"/>
      <c r="AD65" s="4"/>
      <c r="AE65" s="104"/>
      <c r="AF65" s="104"/>
      <c r="AG65" s="70"/>
      <c r="AH65" s="104"/>
      <c r="AI65" s="104"/>
      <c r="AJ65" s="108"/>
      <c r="AK65" s="108"/>
      <c r="AL65" s="108"/>
      <c r="AM65" s="108"/>
      <c r="AN65" s="108"/>
      <c r="AO65" s="108"/>
      <c r="AP65" s="108"/>
      <c r="AQ65" s="108"/>
      <c r="AR65" s="99"/>
      <c r="AS65" s="99"/>
      <c r="AT65" s="99"/>
      <c r="AU65" s="99"/>
      <c r="AV65" s="99"/>
    </row>
    <row r="66" spans="1:48" s="103" customFormat="1" x14ac:dyDescent="0.15">
      <c r="A66" s="86" t="s">
        <v>76</v>
      </c>
      <c r="B66" s="113">
        <v>19</v>
      </c>
      <c r="C66" s="87" t="s">
        <v>58</v>
      </c>
      <c r="D66" s="99"/>
      <c r="E66" s="99"/>
      <c r="F66" s="70"/>
      <c r="G66" s="99"/>
      <c r="H66" s="70"/>
      <c r="I66" s="70"/>
      <c r="J66" s="70"/>
      <c r="K66" s="70"/>
      <c r="L66" s="70"/>
      <c r="M66" s="41"/>
      <c r="N66" s="1"/>
      <c r="O66" s="2"/>
      <c r="P66" s="2"/>
      <c r="Q66" s="2"/>
      <c r="R66" s="2"/>
      <c r="S66" s="1"/>
      <c r="T66" s="1"/>
      <c r="U66" s="1"/>
      <c r="V66" s="63"/>
      <c r="W66" s="63"/>
      <c r="X66" s="63"/>
      <c r="Y66" s="3"/>
      <c r="Z66" s="1"/>
      <c r="AA66" s="1"/>
      <c r="AB66" s="4"/>
      <c r="AC66"/>
      <c r="AD66" s="4"/>
      <c r="AE66" s="104"/>
      <c r="AF66" s="104"/>
      <c r="AG66" s="70"/>
      <c r="AH66" s="104"/>
      <c r="AI66" s="104"/>
      <c r="AJ66" s="108"/>
      <c r="AK66" s="108"/>
      <c r="AL66" s="108"/>
      <c r="AM66" s="108"/>
      <c r="AN66" s="108"/>
      <c r="AO66" s="108"/>
      <c r="AP66" s="108"/>
      <c r="AQ66" s="108"/>
      <c r="AR66" s="99"/>
      <c r="AS66" s="99"/>
      <c r="AT66" s="99"/>
      <c r="AU66" s="99"/>
      <c r="AV66" s="99"/>
    </row>
    <row r="67" spans="1:48" s="103" customFormat="1" x14ac:dyDescent="0.15">
      <c r="A67" s="86" t="s">
        <v>77</v>
      </c>
      <c r="B67" s="113">
        <v>20</v>
      </c>
      <c r="C67" s="87" t="s">
        <v>58</v>
      </c>
      <c r="D67" s="99"/>
      <c r="E67" s="99"/>
      <c r="F67" s="70"/>
      <c r="G67" s="99"/>
      <c r="H67" s="70"/>
      <c r="I67" s="70"/>
      <c r="J67" s="70"/>
      <c r="K67" s="70"/>
      <c r="L67" s="70"/>
      <c r="M67" s="41"/>
      <c r="N67" s="1"/>
      <c r="O67" s="2"/>
      <c r="P67" s="2"/>
      <c r="Q67" s="2"/>
      <c r="R67" s="2"/>
      <c r="S67" s="1"/>
      <c r="T67" s="1"/>
      <c r="U67" s="1"/>
      <c r="V67" s="63"/>
      <c r="W67" s="63"/>
      <c r="X67" s="63"/>
      <c r="Y67" s="3"/>
      <c r="Z67" s="1"/>
      <c r="AA67" s="1"/>
      <c r="AB67" s="4"/>
      <c r="AC67"/>
      <c r="AD67" s="4"/>
      <c r="AE67" s="104"/>
      <c r="AF67" s="104"/>
      <c r="AG67" s="70"/>
      <c r="AH67" s="104"/>
      <c r="AI67" s="104"/>
      <c r="AJ67" s="108"/>
      <c r="AK67" s="108"/>
      <c r="AL67" s="108"/>
      <c r="AM67" s="108"/>
      <c r="AN67" s="108"/>
      <c r="AO67" s="108"/>
      <c r="AP67" s="108"/>
      <c r="AQ67" s="108"/>
      <c r="AR67" s="99"/>
      <c r="AS67" s="99"/>
      <c r="AT67" s="99"/>
      <c r="AU67" s="99"/>
      <c r="AV67" s="99"/>
    </row>
    <row r="68" spans="1:48" s="103" customFormat="1" x14ac:dyDescent="0.15">
      <c r="A68" s="86" t="s">
        <v>78</v>
      </c>
      <c r="B68" s="113">
        <v>19</v>
      </c>
      <c r="C68" s="87" t="s">
        <v>58</v>
      </c>
      <c r="D68" s="99"/>
      <c r="E68" s="99"/>
      <c r="F68" s="70"/>
      <c r="G68" s="99"/>
      <c r="H68" s="70"/>
      <c r="I68" s="70"/>
      <c r="J68" s="70"/>
      <c r="K68" s="70"/>
      <c r="L68" s="70"/>
      <c r="M68" s="41"/>
      <c r="N68" s="1"/>
      <c r="O68" s="2"/>
      <c r="P68" s="2"/>
      <c r="Q68" s="2"/>
      <c r="R68" s="2"/>
      <c r="S68" s="1"/>
      <c r="T68" s="1"/>
      <c r="U68" s="1"/>
      <c r="V68" s="63"/>
      <c r="W68" s="63"/>
      <c r="X68" s="63"/>
      <c r="Y68" s="3"/>
      <c r="Z68" s="1"/>
      <c r="AA68" s="1"/>
      <c r="AB68" s="4"/>
      <c r="AC68"/>
      <c r="AD68" s="4"/>
      <c r="AE68" s="104"/>
      <c r="AF68" s="104"/>
      <c r="AG68" s="70"/>
      <c r="AH68" s="104"/>
      <c r="AI68" s="104"/>
      <c r="AJ68" s="108"/>
      <c r="AK68" s="108"/>
      <c r="AL68" s="108"/>
      <c r="AM68" s="108"/>
      <c r="AN68" s="108"/>
      <c r="AO68" s="108"/>
      <c r="AP68" s="108"/>
      <c r="AQ68" s="108"/>
      <c r="AR68" s="99"/>
      <c r="AS68" s="99"/>
      <c r="AT68" s="99"/>
      <c r="AU68" s="99"/>
      <c r="AV68" s="99"/>
    </row>
    <row r="69" spans="1:48" s="103" customFormat="1" x14ac:dyDescent="0.15">
      <c r="A69" s="86" t="s">
        <v>79</v>
      </c>
      <c r="B69" s="113">
        <v>18</v>
      </c>
      <c r="C69" s="87" t="s">
        <v>58</v>
      </c>
      <c r="D69" s="99"/>
      <c r="E69" s="99"/>
      <c r="F69" s="70"/>
      <c r="G69" s="99"/>
      <c r="H69" s="70"/>
      <c r="I69" s="70"/>
      <c r="J69" s="70"/>
      <c r="K69" s="70"/>
      <c r="L69" s="70"/>
      <c r="M69" s="41"/>
      <c r="N69" s="1"/>
      <c r="O69" s="2"/>
      <c r="P69" s="2"/>
      <c r="Q69" s="2"/>
      <c r="R69" s="2"/>
      <c r="S69" s="1"/>
      <c r="T69" s="1"/>
      <c r="U69" s="1"/>
      <c r="V69" s="63"/>
      <c r="W69" s="63"/>
      <c r="X69" s="63"/>
      <c r="Y69" s="3"/>
      <c r="Z69" s="1"/>
      <c r="AA69" s="1"/>
      <c r="AB69" s="4"/>
      <c r="AC69"/>
      <c r="AD69" s="4"/>
      <c r="AE69" s="104"/>
      <c r="AF69" s="104"/>
      <c r="AG69" s="70"/>
      <c r="AH69" s="104"/>
      <c r="AI69" s="104"/>
      <c r="AJ69" s="108"/>
      <c r="AK69" s="108"/>
      <c r="AL69" s="108"/>
      <c r="AM69" s="108"/>
      <c r="AN69" s="108"/>
      <c r="AO69" s="108"/>
      <c r="AP69" s="108"/>
      <c r="AQ69" s="108"/>
      <c r="AR69" s="99"/>
      <c r="AS69" s="99"/>
      <c r="AT69" s="99"/>
      <c r="AU69" s="99"/>
      <c r="AV69" s="99"/>
    </row>
    <row r="70" spans="1:48" s="103" customFormat="1" x14ac:dyDescent="0.15">
      <c r="A70" s="86" t="s">
        <v>80</v>
      </c>
      <c r="B70" s="113">
        <v>22</v>
      </c>
      <c r="C70" s="87" t="s">
        <v>58</v>
      </c>
      <c r="D70" s="99"/>
      <c r="E70" s="99"/>
      <c r="F70" s="70"/>
      <c r="G70" s="99"/>
      <c r="H70" s="70"/>
      <c r="I70" s="70"/>
      <c r="J70" s="70"/>
      <c r="K70" s="70"/>
      <c r="L70" s="70"/>
      <c r="M70" s="41"/>
      <c r="N70" s="1"/>
      <c r="O70" s="2"/>
      <c r="P70" s="2"/>
      <c r="Q70" s="2"/>
      <c r="R70" s="2"/>
      <c r="S70" s="1"/>
      <c r="T70" s="1"/>
      <c r="U70" s="1"/>
      <c r="V70" s="63"/>
      <c r="W70" s="63"/>
      <c r="X70" s="63"/>
      <c r="Y70" s="3"/>
      <c r="Z70" s="1"/>
      <c r="AA70" s="1"/>
      <c r="AB70" s="4"/>
      <c r="AC70"/>
      <c r="AD70" s="4"/>
      <c r="AE70" s="104"/>
      <c r="AF70" s="104"/>
      <c r="AG70" s="70"/>
      <c r="AH70" s="104"/>
      <c r="AI70" s="104"/>
      <c r="AJ70" s="108"/>
      <c r="AK70" s="108"/>
      <c r="AL70" s="108"/>
      <c r="AM70" s="108"/>
      <c r="AN70" s="108"/>
      <c r="AO70" s="108"/>
      <c r="AP70" s="108"/>
      <c r="AQ70" s="108"/>
      <c r="AR70" s="99"/>
      <c r="AS70" s="99"/>
      <c r="AT70" s="99"/>
      <c r="AU70" s="99"/>
      <c r="AV70" s="99"/>
    </row>
    <row r="71" spans="1:48" s="103" customFormat="1" x14ac:dyDescent="0.15">
      <c r="A71" s="86" t="s">
        <v>65</v>
      </c>
      <c r="B71" s="113">
        <f>SUM(B59:B70)</f>
        <v>241</v>
      </c>
      <c r="C71" s="87" t="s">
        <v>58</v>
      </c>
      <c r="D71" s="99"/>
      <c r="E71" s="99"/>
      <c r="F71" s="70"/>
      <c r="G71" s="99"/>
      <c r="H71" s="70"/>
      <c r="I71" s="70"/>
      <c r="J71" s="70"/>
      <c r="K71" s="70"/>
      <c r="L71" s="70"/>
      <c r="M71" s="41"/>
      <c r="N71" s="1"/>
      <c r="O71" s="2"/>
      <c r="P71" s="2"/>
      <c r="Q71" s="2"/>
      <c r="R71" s="2"/>
      <c r="S71" s="1"/>
      <c r="T71" s="1"/>
      <c r="U71" s="1"/>
      <c r="V71" s="63"/>
      <c r="W71" s="63"/>
      <c r="X71" s="63"/>
      <c r="Y71" s="3"/>
      <c r="Z71" s="1"/>
      <c r="AA71" s="1"/>
      <c r="AB71" s="4"/>
      <c r="AC71"/>
      <c r="AD71" s="4"/>
      <c r="AE71" s="104"/>
      <c r="AF71" s="104"/>
      <c r="AG71" s="70"/>
      <c r="AH71" s="104"/>
      <c r="AI71" s="104"/>
      <c r="AJ71" s="108"/>
      <c r="AK71" s="108"/>
      <c r="AL71" s="108"/>
      <c r="AM71" s="108"/>
      <c r="AN71" s="108"/>
      <c r="AO71" s="108"/>
      <c r="AP71" s="108"/>
      <c r="AQ71" s="108"/>
      <c r="AR71" s="99"/>
      <c r="AS71" s="99"/>
      <c r="AT71" s="99"/>
      <c r="AU71" s="99"/>
      <c r="AV71" s="99"/>
    </row>
  </sheetData>
  <sheetProtection sheet="1" selectLockedCells="1"/>
  <mergeCells count="22">
    <mergeCell ref="I10:L15"/>
    <mergeCell ref="I16:L19"/>
    <mergeCell ref="I20:L30"/>
    <mergeCell ref="I31:L42"/>
    <mergeCell ref="A46:L46"/>
    <mergeCell ref="A47:L47"/>
    <mergeCell ref="A55:L55"/>
    <mergeCell ref="A41:F41"/>
    <mergeCell ref="A42:F42"/>
    <mergeCell ref="A43:L43"/>
    <mergeCell ref="A44:L44"/>
    <mergeCell ref="A45:L45"/>
    <mergeCell ref="A1:L1"/>
    <mergeCell ref="A2:G2"/>
    <mergeCell ref="H4:L4"/>
    <mergeCell ref="H5:L5"/>
    <mergeCell ref="H6:L6"/>
    <mergeCell ref="A8:A9"/>
    <mergeCell ref="C8:E9"/>
    <mergeCell ref="G8:G9"/>
    <mergeCell ref="H8:H9"/>
    <mergeCell ref="I8:L9"/>
  </mergeCells>
  <phoneticPr fontId="3"/>
  <conditionalFormatting sqref="A10">
    <cfRule type="expression" dxfId="320" priority="63">
      <formula>$N$10=0</formula>
    </cfRule>
  </conditionalFormatting>
  <conditionalFormatting sqref="A11">
    <cfRule type="expression" dxfId="319" priority="62">
      <formula>$N$11=0</formula>
    </cfRule>
  </conditionalFormatting>
  <conditionalFormatting sqref="A12">
    <cfRule type="expression" dxfId="318" priority="61">
      <formula>$N$12=0</formula>
    </cfRule>
  </conditionalFormatting>
  <conditionalFormatting sqref="A13">
    <cfRule type="expression" dxfId="317" priority="60">
      <formula>$N$13=0</formula>
    </cfRule>
  </conditionalFormatting>
  <conditionalFormatting sqref="A14">
    <cfRule type="expression" dxfId="316" priority="59">
      <formula>$N$14=0</formula>
    </cfRule>
  </conditionalFormatting>
  <conditionalFormatting sqref="A15">
    <cfRule type="expression" dxfId="315" priority="58">
      <formula>$N$15=0</formula>
    </cfRule>
  </conditionalFormatting>
  <conditionalFormatting sqref="A16">
    <cfRule type="expression" dxfId="314" priority="57">
      <formula>$N$16=0</formula>
    </cfRule>
  </conditionalFormatting>
  <conditionalFormatting sqref="A17">
    <cfRule type="expression" dxfId="313" priority="56">
      <formula>$N$17=0</formula>
    </cfRule>
  </conditionalFormatting>
  <conditionalFormatting sqref="A18">
    <cfRule type="expression" dxfId="312" priority="55">
      <formula>$N$18=0</formula>
    </cfRule>
  </conditionalFormatting>
  <conditionalFormatting sqref="A19">
    <cfRule type="expression" dxfId="311" priority="54">
      <formula>$N$19=0</formula>
    </cfRule>
  </conditionalFormatting>
  <conditionalFormatting sqref="A20">
    <cfRule type="expression" dxfId="310" priority="53">
      <formula>$N$20=0</formula>
    </cfRule>
  </conditionalFormatting>
  <conditionalFormatting sqref="A21">
    <cfRule type="expression" dxfId="309" priority="52">
      <formula>$N$21=0</formula>
    </cfRule>
  </conditionalFormatting>
  <conditionalFormatting sqref="A22">
    <cfRule type="expression" dxfId="308" priority="51">
      <formula>$N$22=0</formula>
    </cfRule>
  </conditionalFormatting>
  <conditionalFormatting sqref="A23">
    <cfRule type="expression" dxfId="307" priority="50">
      <formula>$N$23=0</formula>
    </cfRule>
  </conditionalFormatting>
  <conditionalFormatting sqref="A24">
    <cfRule type="expression" dxfId="306" priority="49">
      <formula>$N$24=0</formula>
    </cfRule>
  </conditionalFormatting>
  <conditionalFormatting sqref="A25">
    <cfRule type="expression" dxfId="305" priority="48">
      <formula>$N$25=0</formula>
    </cfRule>
  </conditionalFormatting>
  <conditionalFormatting sqref="A26">
    <cfRule type="expression" dxfId="304" priority="47">
      <formula>$N$26=0</formula>
    </cfRule>
  </conditionalFormatting>
  <conditionalFormatting sqref="A27">
    <cfRule type="expression" dxfId="303" priority="46">
      <formula>$N$27=0</formula>
    </cfRule>
  </conditionalFormatting>
  <conditionalFormatting sqref="A28">
    <cfRule type="expression" dxfId="302" priority="45">
      <formula>$N$28=0</formula>
    </cfRule>
  </conditionalFormatting>
  <conditionalFormatting sqref="A29">
    <cfRule type="expression" dxfId="301" priority="44">
      <formula>$N$29=0</formula>
    </cfRule>
  </conditionalFormatting>
  <conditionalFormatting sqref="A30">
    <cfRule type="expression" dxfId="300" priority="43">
      <formula>$N$30=0</formula>
    </cfRule>
  </conditionalFormatting>
  <conditionalFormatting sqref="A31">
    <cfRule type="expression" dxfId="299" priority="42">
      <formula>$N$31=0</formula>
    </cfRule>
  </conditionalFormatting>
  <conditionalFormatting sqref="A32">
    <cfRule type="expression" dxfId="298" priority="41">
      <formula>$N$32=0</formula>
    </cfRule>
  </conditionalFormatting>
  <conditionalFormatting sqref="A33">
    <cfRule type="expression" dxfId="297" priority="40">
      <formula>$N$33=0</formula>
    </cfRule>
  </conditionalFormatting>
  <conditionalFormatting sqref="A34">
    <cfRule type="expression" dxfId="296" priority="39">
      <formula>$N$34=0</formula>
    </cfRule>
  </conditionalFormatting>
  <conditionalFormatting sqref="A35">
    <cfRule type="expression" dxfId="295" priority="38">
      <formula>$N$35=0</formula>
    </cfRule>
  </conditionalFormatting>
  <conditionalFormatting sqref="A36">
    <cfRule type="expression" dxfId="294" priority="37">
      <formula>$N$36=0</formula>
    </cfRule>
  </conditionalFormatting>
  <conditionalFormatting sqref="A37">
    <cfRule type="expression" dxfId="293" priority="36">
      <formula>$N$37=0</formula>
    </cfRule>
  </conditionalFormatting>
  <conditionalFormatting sqref="A38">
    <cfRule type="expression" dxfId="292" priority="6">
      <formula>$N$38=0</formula>
    </cfRule>
  </conditionalFormatting>
  <conditionalFormatting sqref="A40">
    <cfRule type="expression" dxfId="291" priority="4">
      <formula>$N$40=0</formula>
    </cfRule>
  </conditionalFormatting>
  <conditionalFormatting sqref="A39">
    <cfRule type="expression" dxfId="290" priority="2">
      <formula>$N$39=0</formula>
    </cfRule>
  </conditionalFormatting>
  <conditionalFormatting sqref="B10:B40">
    <cfRule type="expression" dxfId="289" priority="1">
      <formula>$N10=0</formula>
    </cfRule>
  </conditionalFormatting>
  <dataValidations count="1">
    <dataValidation type="list" allowBlank="1" showInputMessage="1" sqref="H10:H40" xr:uid="{714505B1-94CD-43D6-B944-5E26A45815D7}">
      <formula1>$AB$10:$AB$18</formula1>
    </dataValidation>
  </dataValidations>
  <pageMargins left="0.70866141732283472" right="0.51181102362204722" top="0.74803149606299213" bottom="0.55118110236220474" header="0.31496062992125984" footer="0.31496062992125984"/>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8</xdr:col>
                    <xdr:colOff>0</xdr:colOff>
                    <xdr:row>15</xdr:row>
                    <xdr:rowOff>0</xdr:rowOff>
                  </from>
                  <to>
                    <xdr:col>9</xdr:col>
                    <xdr:colOff>266700</xdr:colOff>
                    <xdr:row>16</xdr:row>
                    <xdr:rowOff>19050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8</xdr:col>
                    <xdr:colOff>0</xdr:colOff>
                    <xdr:row>16</xdr:row>
                    <xdr:rowOff>104775</xdr:rowOff>
                  </from>
                  <to>
                    <xdr:col>9</xdr:col>
                    <xdr:colOff>266700</xdr:colOff>
                    <xdr:row>17</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F6D04-FBAD-43A7-B827-55986172D34E}">
  <sheetPr>
    <pageSetUpPr fitToPage="1"/>
  </sheetPr>
  <dimension ref="A1:AV71"/>
  <sheetViews>
    <sheetView zoomScaleNormal="100" workbookViewId="0">
      <selection activeCell="C10" sqref="C10"/>
    </sheetView>
  </sheetViews>
  <sheetFormatPr defaultRowHeight="13.5" x14ac:dyDescent="0.15"/>
  <cols>
    <col min="1" max="1" width="11.875" style="99" customWidth="1"/>
    <col min="2" max="2" width="4.5" style="99" customWidth="1"/>
    <col min="3" max="3" width="10.125" style="99" customWidth="1"/>
    <col min="4" max="4" width="3.875" style="99" customWidth="1"/>
    <col min="5" max="5" width="10.125" style="99" customWidth="1"/>
    <col min="6" max="6" width="8.625" style="70" customWidth="1"/>
    <col min="7" max="7" width="14.625" style="99" customWidth="1"/>
    <col min="8" max="8" width="13.625" style="70" customWidth="1"/>
    <col min="9" max="9" width="4.625" style="70" customWidth="1"/>
    <col min="10" max="11" width="4" style="70" customWidth="1"/>
    <col min="12" max="12" width="4.625" style="70" customWidth="1"/>
    <col min="13" max="13" width="4.625" style="41" hidden="1" customWidth="1"/>
    <col min="14" max="14" width="4.625" style="1" hidden="1" customWidth="1"/>
    <col min="15" max="18" width="4.625" style="2" hidden="1" customWidth="1"/>
    <col min="19" max="21" width="4.625" style="1" hidden="1" customWidth="1"/>
    <col min="22" max="24" width="4.625" style="63" hidden="1" customWidth="1"/>
    <col min="25" max="25" width="4.625" style="3" hidden="1" customWidth="1"/>
    <col min="26" max="27" width="4.625" style="1" hidden="1" customWidth="1"/>
    <col min="28" max="28" width="4.625" style="4" hidden="1" customWidth="1"/>
    <col min="29" max="29" width="4.625" hidden="1" customWidth="1"/>
    <col min="30" max="30" width="4.625" style="4" hidden="1" customWidth="1"/>
    <col min="31" max="32" width="4.625" style="104" hidden="1" customWidth="1"/>
    <col min="33" max="33" width="4.625" style="70" hidden="1" customWidth="1"/>
    <col min="34" max="45" width="9" style="104"/>
    <col min="46" max="48" width="9" style="70"/>
  </cols>
  <sheetData>
    <row r="1" spans="1:35" ht="19.5" customHeight="1" x14ac:dyDescent="0.15">
      <c r="A1" s="146" t="s">
        <v>41</v>
      </c>
      <c r="B1" s="146"/>
      <c r="C1" s="146"/>
      <c r="D1" s="146"/>
      <c r="E1" s="146"/>
      <c r="F1" s="146"/>
      <c r="G1" s="146"/>
      <c r="H1" s="146"/>
      <c r="I1" s="146"/>
      <c r="J1" s="147"/>
      <c r="K1" s="147"/>
      <c r="L1" s="147"/>
      <c r="M1" s="40"/>
    </row>
    <row r="2" spans="1:35" ht="17.25" customHeight="1" x14ac:dyDescent="0.15">
      <c r="A2" s="148"/>
      <c r="B2" s="148"/>
      <c r="C2" s="148"/>
      <c r="D2" s="148"/>
      <c r="E2" s="148"/>
      <c r="F2" s="148"/>
      <c r="G2" s="148"/>
      <c r="I2" s="46">
        <v>2026</v>
      </c>
      <c r="J2" s="6" t="s">
        <v>0</v>
      </c>
      <c r="K2" s="47">
        <v>8</v>
      </c>
      <c r="L2" s="8" t="s">
        <v>53</v>
      </c>
    </row>
    <row r="3" spans="1:35" ht="9.75" customHeight="1" x14ac:dyDescent="0.15">
      <c r="A3" s="100"/>
      <c r="B3" s="100"/>
      <c r="C3" s="100"/>
      <c r="D3" s="100"/>
      <c r="E3" s="100"/>
      <c r="F3" s="100"/>
      <c r="G3" s="100"/>
    </row>
    <row r="4" spans="1:35" ht="17.25" customHeight="1" x14ac:dyDescent="0.15">
      <c r="A4" s="71"/>
      <c r="B4" s="71"/>
      <c r="C4" s="71"/>
      <c r="D4" s="72"/>
      <c r="E4" s="72"/>
      <c r="F4" s="73"/>
      <c r="G4" s="74" t="s">
        <v>1</v>
      </c>
      <c r="H4" s="166">
        <f>初期設定!B2</f>
        <v>0</v>
      </c>
      <c r="I4" s="167"/>
      <c r="J4" s="167"/>
      <c r="K4" s="167"/>
      <c r="L4" s="167"/>
    </row>
    <row r="5" spans="1:35" ht="17.25" customHeight="1" x14ac:dyDescent="0.15">
      <c r="A5" s="71"/>
      <c r="B5" s="71"/>
      <c r="C5" s="71"/>
      <c r="D5" s="72"/>
      <c r="E5" s="72"/>
      <c r="F5" s="73"/>
      <c r="G5" s="74" t="s">
        <v>2</v>
      </c>
      <c r="H5" s="166">
        <f>初期設定!B3</f>
        <v>0</v>
      </c>
      <c r="I5" s="168"/>
      <c r="J5" s="168"/>
      <c r="K5" s="168"/>
      <c r="L5" s="168"/>
    </row>
    <row r="6" spans="1:35" ht="17.25" customHeight="1" x14ac:dyDescent="0.15">
      <c r="A6" s="72"/>
      <c r="B6" s="72"/>
      <c r="C6" s="75"/>
      <c r="D6" s="75"/>
      <c r="E6" s="75"/>
      <c r="F6" s="76"/>
      <c r="G6" s="74" t="s">
        <v>3</v>
      </c>
      <c r="H6" s="166">
        <f>初期設定!B4</f>
        <v>0</v>
      </c>
      <c r="I6" s="168"/>
      <c r="J6" s="168"/>
      <c r="K6" s="168"/>
      <c r="L6" s="168"/>
    </row>
    <row r="7" spans="1:35" ht="9.9499999999999993" customHeight="1" x14ac:dyDescent="0.15">
      <c r="A7" s="72"/>
      <c r="B7" s="72"/>
      <c r="C7" s="77"/>
      <c r="D7" s="78"/>
      <c r="E7" s="77"/>
      <c r="F7" s="77"/>
      <c r="G7" s="72"/>
      <c r="H7" s="79"/>
    </row>
    <row r="8" spans="1:35" ht="17.25" customHeight="1" x14ac:dyDescent="0.15">
      <c r="A8" s="152" t="s">
        <v>4</v>
      </c>
      <c r="B8" s="80" t="s">
        <v>5</v>
      </c>
      <c r="C8" s="153" t="s">
        <v>6</v>
      </c>
      <c r="D8" s="154"/>
      <c r="E8" s="155"/>
      <c r="F8" s="101" t="s">
        <v>7</v>
      </c>
      <c r="G8" s="159" t="s">
        <v>8</v>
      </c>
      <c r="H8" s="161" t="s">
        <v>9</v>
      </c>
      <c r="I8" s="163" t="s">
        <v>10</v>
      </c>
      <c r="J8" s="164"/>
      <c r="K8" s="164"/>
      <c r="L8" s="164"/>
      <c r="M8" s="42"/>
      <c r="N8" s="21"/>
      <c r="O8" s="22"/>
      <c r="P8" s="22"/>
      <c r="Q8" s="22"/>
      <c r="R8" s="22"/>
      <c r="S8" s="21"/>
      <c r="T8" s="21"/>
      <c r="U8" s="21"/>
      <c r="V8" s="21"/>
      <c r="W8" s="21"/>
      <c r="X8" s="21"/>
      <c r="Y8" s="23"/>
      <c r="Z8" s="21"/>
      <c r="AA8" s="21"/>
      <c r="AB8" s="24"/>
      <c r="AC8" s="25"/>
      <c r="AD8" s="24"/>
      <c r="AE8" s="105"/>
      <c r="AF8" s="105"/>
      <c r="AG8" s="88"/>
      <c r="AH8" s="105"/>
      <c r="AI8" s="105"/>
    </row>
    <row r="9" spans="1:35" ht="17.25" customHeight="1" x14ac:dyDescent="0.15">
      <c r="A9" s="152"/>
      <c r="B9" s="81" t="s">
        <v>11</v>
      </c>
      <c r="C9" s="156"/>
      <c r="D9" s="157"/>
      <c r="E9" s="158"/>
      <c r="F9" s="102" t="s">
        <v>12</v>
      </c>
      <c r="G9" s="160"/>
      <c r="H9" s="162"/>
      <c r="I9" s="165"/>
      <c r="J9" s="164"/>
      <c r="K9" s="164"/>
      <c r="L9" s="164"/>
      <c r="M9" s="42" t="s">
        <v>13</v>
      </c>
      <c r="N9" s="21" t="s">
        <v>14</v>
      </c>
      <c r="O9" s="22" t="s">
        <v>15</v>
      </c>
      <c r="P9" s="22" t="s">
        <v>16</v>
      </c>
      <c r="Q9" s="22" t="s">
        <v>17</v>
      </c>
      <c r="R9" s="22" t="s">
        <v>18</v>
      </c>
      <c r="S9" s="21" t="s">
        <v>19</v>
      </c>
      <c r="T9" s="21" t="s">
        <v>20</v>
      </c>
      <c r="U9" s="21" t="s">
        <v>21</v>
      </c>
      <c r="V9" s="21" t="s">
        <v>62</v>
      </c>
      <c r="W9" s="21" t="s">
        <v>63</v>
      </c>
      <c r="X9" s="21" t="s">
        <v>64</v>
      </c>
      <c r="Y9" s="23" t="s">
        <v>56</v>
      </c>
      <c r="Z9" s="21" t="s">
        <v>23</v>
      </c>
      <c r="AA9" s="21" t="s">
        <v>22</v>
      </c>
      <c r="AB9" s="24"/>
      <c r="AC9" s="25"/>
      <c r="AD9" s="50" t="s">
        <v>57</v>
      </c>
      <c r="AE9" s="105"/>
      <c r="AF9" s="105"/>
      <c r="AG9" s="88"/>
      <c r="AH9" s="105"/>
      <c r="AI9" s="105"/>
    </row>
    <row r="10" spans="1:35" ht="17.25" customHeight="1" x14ac:dyDescent="0.15">
      <c r="A10" s="28">
        <f>DATE(I$2,K$2,1)</f>
        <v>46235</v>
      </c>
      <c r="B10" s="109" t="str">
        <f>IF(VLOOKUP(A10,休業日一覧!$1:$1048576,3,FALSE)&gt;="休","休",TEXT(A10,"aaa"))</f>
        <v>土</v>
      </c>
      <c r="C10" s="83"/>
      <c r="D10" s="29" t="s">
        <v>24</v>
      </c>
      <c r="E10" s="83"/>
      <c r="F10" s="83"/>
      <c r="G10" s="84" t="str">
        <f>IF(E10="","",E10-C10-F10)</f>
        <v/>
      </c>
      <c r="H10" s="85"/>
      <c r="I10" s="143" t="s">
        <v>84</v>
      </c>
      <c r="J10" s="144"/>
      <c r="K10" s="144"/>
      <c r="L10" s="145"/>
      <c r="M10" s="45">
        <f>COUNTA(B10:B40)</f>
        <v>31</v>
      </c>
      <c r="N10" s="21">
        <f>IF((OR(B10="土",B10="日",B10="祝",B10="休",B10="")),0,1)</f>
        <v>0</v>
      </c>
      <c r="O10" s="22">
        <f>IF(COUNTIF(H10,"*休日*"),1,0)</f>
        <v>0</v>
      </c>
      <c r="P10" s="22">
        <f t="shared" ref="P10:P40" si="0">IF(COUNTIFS(H10,"*移*",B10,"土"),1,0)</f>
        <v>0</v>
      </c>
      <c r="Q10" s="22">
        <f t="shared" ref="Q10:Q40" si="1">IF(COUNTIFS(H10,"*移*",B10,"日"),1,0)</f>
        <v>0</v>
      </c>
      <c r="R10" s="22">
        <f>IF(COUNTIFS(H10,"*移*",B10,"休"),1,0)</f>
        <v>0</v>
      </c>
      <c r="S10" s="21">
        <f>IF(COUNTIFS(H10,"*出*",B10,"土")+COUNTIFS(H10,"*研*",B10,"土"),1,0)</f>
        <v>0</v>
      </c>
      <c r="T10" s="21">
        <f>IF(COUNTIFS(H10,"*出*",B10,"日")+COUNTIFS(H10,"*研*",B10,"日"),1,0)</f>
        <v>0</v>
      </c>
      <c r="U10" s="21">
        <f>IF(COUNTIFS(H10,"*出*",B10,"休")+COUNTIFS(H10,"*研*",B10,"休"),1,0)</f>
        <v>0</v>
      </c>
      <c r="V10" s="21">
        <f>IF(COUNTIFS(H10,"*勤*",B10,"土"),1,0)</f>
        <v>0</v>
      </c>
      <c r="W10" s="21">
        <f>IF(COUNTIFS(H10,"*勤*",B10,"日"),1,0)</f>
        <v>0</v>
      </c>
      <c r="X10" s="21">
        <f>IF(COUNTIFS(H10,"*勤*",B10,"休"),1,0)</f>
        <v>0</v>
      </c>
      <c r="Y10" s="23">
        <f>IF(COUNTIF(H10,"*休*")+COUNTIF(H10,"*免*")+COUNTIF(H10,"*移*"),1,0)</f>
        <v>0</v>
      </c>
      <c r="Z10" s="21">
        <f>IF(COUNTIF(AA10,0)+COUNTIF(Y10,1),1,0)</f>
        <v>1</v>
      </c>
      <c r="AA10" s="21">
        <f>IF(COUNTIFS(N10,1,O10,0)+COUNTIF(S10,1)+COUNTIF(T10,1)+COUNTIF(U10,1)+COUNTIF(V10,1)+COUNTIF(W10,1)+COUNTIF(X10,1),1,0)</f>
        <v>0</v>
      </c>
      <c r="AB10" s="24" t="s">
        <v>25</v>
      </c>
      <c r="AC10" s="25"/>
      <c r="AD10" s="51">
        <v>0.32291666666666669</v>
      </c>
      <c r="AE10" s="99">
        <v>4</v>
      </c>
      <c r="AF10" s="99">
        <v>21</v>
      </c>
      <c r="AG10" s="99"/>
      <c r="AH10" s="105"/>
      <c r="AI10" s="105"/>
    </row>
    <row r="11" spans="1:35" ht="17.25" customHeight="1" x14ac:dyDescent="0.15">
      <c r="A11" s="28">
        <f>A10+1</f>
        <v>46236</v>
      </c>
      <c r="B11" s="109" t="str">
        <f>IF(VLOOKUP(A11,休業日一覧!$1:$1048576,3,FALSE)&gt;="休","休",TEXT(A11,"aaa"))</f>
        <v>日</v>
      </c>
      <c r="C11" s="83"/>
      <c r="D11" s="29" t="s">
        <v>24</v>
      </c>
      <c r="E11" s="83"/>
      <c r="F11" s="83"/>
      <c r="G11" s="84" t="str">
        <f t="shared" ref="G11:G40" si="2">IF(E11="","",E11-C11-F11)</f>
        <v/>
      </c>
      <c r="H11" s="85"/>
      <c r="I11" s="120"/>
      <c r="J11" s="121"/>
      <c r="K11" s="121"/>
      <c r="L11" s="122"/>
      <c r="M11" s="45">
        <f>VLOOKUP($K$2,AE9:AF21,2,FALSE)</f>
        <v>20</v>
      </c>
      <c r="N11" s="21">
        <f t="shared" ref="N11:N39" si="3">IF((OR(B11="土",B11="日",B11="祝",B11="休",B11="")),0,1)</f>
        <v>0</v>
      </c>
      <c r="O11" s="22">
        <f t="shared" ref="O11:O40" si="4">IF(COUNTIF(H11,"*休日*"),1,0)</f>
        <v>0</v>
      </c>
      <c r="P11" s="22">
        <f t="shared" si="0"/>
        <v>0</v>
      </c>
      <c r="Q11" s="22">
        <f t="shared" si="1"/>
        <v>0</v>
      </c>
      <c r="R11" s="22">
        <f t="shared" ref="R11:R40" si="5">IF(COUNTIFS(H11,"*移*",B11,"休"),1,0)</f>
        <v>0</v>
      </c>
      <c r="S11" s="21">
        <f t="shared" ref="S11:S40" si="6">IF(COUNTIFS(H11,"*出*",B11,"土")+COUNTIFS(H11,"*研*",B11,"土"),1,0)</f>
        <v>0</v>
      </c>
      <c r="T11" s="21">
        <f t="shared" ref="T11:T40" si="7">IF(COUNTIFS(H11,"*出*",B11,"日")+COUNTIFS(H11,"*研*",B11,"日"),1,0)</f>
        <v>0</v>
      </c>
      <c r="U11" s="21">
        <f t="shared" ref="U11:U40" si="8">IF(COUNTIFS(H11,"*出*",B11,"休")+COUNTIFS(H11,"*研*",B11,"休"),1,0)</f>
        <v>0</v>
      </c>
      <c r="V11" s="21">
        <f t="shared" ref="V11:V40" si="9">IF(COUNTIFS(H11,"*勤*",B11,"土"),1,0)</f>
        <v>0</v>
      </c>
      <c r="W11" s="21">
        <f t="shared" ref="W11:W40" si="10">IF(COUNTIFS(H11,"*勤*",B11,"日"),1,0)</f>
        <v>0</v>
      </c>
      <c r="X11" s="21">
        <f t="shared" ref="X11:X40" si="11">IF(COUNTIFS(H11,"*勤*",B11,"休"),1,0)</f>
        <v>0</v>
      </c>
      <c r="Y11" s="23">
        <f t="shared" ref="Y11:Y40" si="12">IF(COUNTIF(H11,"*休*")+COUNTIF(H11,"*免*")+COUNTIF(H11,"*移*"),1,0)</f>
        <v>0</v>
      </c>
      <c r="Z11" s="21">
        <f t="shared" ref="Z11:Z40" si="13">IF(COUNTIF(AA11,0)+COUNTIF(Y11,1),1,0)</f>
        <v>1</v>
      </c>
      <c r="AA11" s="21">
        <f t="shared" ref="AA11:AA39" si="14">IF(COUNTIFS(N11,1,O11,0)+COUNTIF(S11,1)+COUNTIF(T11,1)+COUNTIF(U11,1)+COUNTIF(V11,1)+COUNTIF(W11,1)+COUNTIF(X11,1),1,0)</f>
        <v>0</v>
      </c>
      <c r="AB11" s="24" t="s">
        <v>26</v>
      </c>
      <c r="AC11" s="25"/>
      <c r="AD11" s="24"/>
      <c r="AE11" s="99">
        <v>5</v>
      </c>
      <c r="AF11" s="99">
        <v>18</v>
      </c>
      <c r="AG11" s="99"/>
      <c r="AH11" s="105"/>
      <c r="AI11" s="105"/>
    </row>
    <row r="12" spans="1:35" ht="17.25" customHeight="1" x14ac:dyDescent="0.15">
      <c r="A12" s="28">
        <f t="shared" ref="A12:A37" si="15">A11+1</f>
        <v>46237</v>
      </c>
      <c r="B12" s="109" t="str">
        <f>IF(VLOOKUP(A12,休業日一覧!$1:$1048576,3,FALSE)&gt;="休","休",TEXT(A12,"aaa"))</f>
        <v>月</v>
      </c>
      <c r="C12" s="83"/>
      <c r="D12" s="29" t="s">
        <v>24</v>
      </c>
      <c r="E12" s="83"/>
      <c r="F12" s="83"/>
      <c r="G12" s="84" t="str">
        <f t="shared" si="2"/>
        <v/>
      </c>
      <c r="H12" s="85"/>
      <c r="I12" s="120"/>
      <c r="J12" s="121"/>
      <c r="K12" s="121"/>
      <c r="L12" s="122"/>
      <c r="M12" s="43"/>
      <c r="N12" s="21">
        <f t="shared" si="3"/>
        <v>1</v>
      </c>
      <c r="O12" s="22">
        <f t="shared" si="4"/>
        <v>0</v>
      </c>
      <c r="P12" s="22">
        <f t="shared" si="0"/>
        <v>0</v>
      </c>
      <c r="Q12" s="22">
        <f t="shared" si="1"/>
        <v>0</v>
      </c>
      <c r="R12" s="22">
        <f t="shared" si="5"/>
        <v>0</v>
      </c>
      <c r="S12" s="21">
        <f t="shared" si="6"/>
        <v>0</v>
      </c>
      <c r="T12" s="21">
        <f t="shared" si="7"/>
        <v>0</v>
      </c>
      <c r="U12" s="21">
        <f t="shared" si="8"/>
        <v>0</v>
      </c>
      <c r="V12" s="21">
        <f t="shared" si="9"/>
        <v>0</v>
      </c>
      <c r="W12" s="21">
        <f t="shared" si="10"/>
        <v>0</v>
      </c>
      <c r="X12" s="21">
        <f t="shared" si="11"/>
        <v>0</v>
      </c>
      <c r="Y12" s="23">
        <f t="shared" si="12"/>
        <v>0</v>
      </c>
      <c r="Z12" s="21">
        <f t="shared" si="13"/>
        <v>0</v>
      </c>
      <c r="AA12" s="21">
        <f t="shared" si="14"/>
        <v>1</v>
      </c>
      <c r="AB12" s="24" t="s">
        <v>27</v>
      </c>
      <c r="AC12" s="25"/>
      <c r="AD12" s="24"/>
      <c r="AE12" s="99">
        <v>6</v>
      </c>
      <c r="AF12" s="99">
        <v>22</v>
      </c>
      <c r="AG12" s="99"/>
      <c r="AH12" s="105"/>
      <c r="AI12" s="105"/>
    </row>
    <row r="13" spans="1:35" ht="17.25" customHeight="1" x14ac:dyDescent="0.15">
      <c r="A13" s="28">
        <f t="shared" si="15"/>
        <v>46238</v>
      </c>
      <c r="B13" s="109" t="str">
        <f>IF(VLOOKUP(A13,休業日一覧!$1:$1048576,3,FALSE)&gt;="休","休",TEXT(A13,"aaa"))</f>
        <v>火</v>
      </c>
      <c r="C13" s="83"/>
      <c r="D13" s="29" t="s">
        <v>24</v>
      </c>
      <c r="E13" s="83"/>
      <c r="F13" s="83"/>
      <c r="G13" s="84" t="str">
        <f t="shared" si="2"/>
        <v/>
      </c>
      <c r="H13" s="85"/>
      <c r="I13" s="120"/>
      <c r="J13" s="121"/>
      <c r="K13" s="121"/>
      <c r="L13" s="122"/>
      <c r="M13" s="43"/>
      <c r="N13" s="21">
        <f t="shared" si="3"/>
        <v>1</v>
      </c>
      <c r="O13" s="22">
        <f t="shared" si="4"/>
        <v>0</v>
      </c>
      <c r="P13" s="22">
        <f t="shared" si="0"/>
        <v>0</v>
      </c>
      <c r="Q13" s="22">
        <f t="shared" si="1"/>
        <v>0</v>
      </c>
      <c r="R13" s="22">
        <f t="shared" si="5"/>
        <v>0</v>
      </c>
      <c r="S13" s="21">
        <f t="shared" si="6"/>
        <v>0</v>
      </c>
      <c r="T13" s="21">
        <f t="shared" si="7"/>
        <v>0</v>
      </c>
      <c r="U13" s="21">
        <f t="shared" si="8"/>
        <v>0</v>
      </c>
      <c r="V13" s="21">
        <f t="shared" si="9"/>
        <v>0</v>
      </c>
      <c r="W13" s="21">
        <f t="shared" si="10"/>
        <v>0</v>
      </c>
      <c r="X13" s="21">
        <f t="shared" si="11"/>
        <v>0</v>
      </c>
      <c r="Y13" s="23">
        <f t="shared" si="12"/>
        <v>0</v>
      </c>
      <c r="Z13" s="21">
        <f t="shared" si="13"/>
        <v>0</v>
      </c>
      <c r="AA13" s="21">
        <f t="shared" si="14"/>
        <v>1</v>
      </c>
      <c r="AB13" s="24" t="s">
        <v>28</v>
      </c>
      <c r="AC13" s="25"/>
      <c r="AD13" s="24"/>
      <c r="AE13" s="99">
        <v>7</v>
      </c>
      <c r="AF13" s="99">
        <v>21</v>
      </c>
      <c r="AG13" s="99"/>
      <c r="AH13" s="105"/>
      <c r="AI13" s="105"/>
    </row>
    <row r="14" spans="1:35" ht="17.25" customHeight="1" x14ac:dyDescent="0.15">
      <c r="A14" s="28">
        <f t="shared" si="15"/>
        <v>46239</v>
      </c>
      <c r="B14" s="109" t="str">
        <f>IF(VLOOKUP(A14,休業日一覧!$1:$1048576,3,FALSE)&gt;="休","休",TEXT(A14,"aaa"))</f>
        <v>水</v>
      </c>
      <c r="C14" s="83"/>
      <c r="D14" s="29" t="s">
        <v>24</v>
      </c>
      <c r="E14" s="83"/>
      <c r="F14" s="83"/>
      <c r="G14" s="84" t="str">
        <f t="shared" si="2"/>
        <v/>
      </c>
      <c r="H14" s="85"/>
      <c r="I14" s="120"/>
      <c r="J14" s="121"/>
      <c r="K14" s="121"/>
      <c r="L14" s="122"/>
      <c r="M14" s="43"/>
      <c r="N14" s="21">
        <f t="shared" si="3"/>
        <v>1</v>
      </c>
      <c r="O14" s="22">
        <f t="shared" si="4"/>
        <v>0</v>
      </c>
      <c r="P14" s="22">
        <f t="shared" si="0"/>
        <v>0</v>
      </c>
      <c r="Q14" s="22">
        <f t="shared" si="1"/>
        <v>0</v>
      </c>
      <c r="R14" s="22">
        <f t="shared" si="5"/>
        <v>0</v>
      </c>
      <c r="S14" s="21">
        <f t="shared" si="6"/>
        <v>0</v>
      </c>
      <c r="T14" s="21">
        <f t="shared" si="7"/>
        <v>0</v>
      </c>
      <c r="U14" s="21">
        <f t="shared" si="8"/>
        <v>0</v>
      </c>
      <c r="V14" s="21">
        <f t="shared" si="9"/>
        <v>0</v>
      </c>
      <c r="W14" s="21">
        <f t="shared" si="10"/>
        <v>0</v>
      </c>
      <c r="X14" s="21">
        <f t="shared" si="11"/>
        <v>0</v>
      </c>
      <c r="Y14" s="23">
        <f t="shared" si="12"/>
        <v>0</v>
      </c>
      <c r="Z14" s="21">
        <f t="shared" si="13"/>
        <v>0</v>
      </c>
      <c r="AA14" s="21">
        <f t="shared" si="14"/>
        <v>1</v>
      </c>
      <c r="AB14" s="24" t="s">
        <v>22</v>
      </c>
      <c r="AC14" s="25"/>
      <c r="AD14" s="24"/>
      <c r="AE14" s="99">
        <v>8</v>
      </c>
      <c r="AF14" s="99">
        <v>20</v>
      </c>
      <c r="AG14" s="99"/>
      <c r="AH14" s="105"/>
      <c r="AI14" s="105"/>
    </row>
    <row r="15" spans="1:35" ht="17.25" customHeight="1" x14ac:dyDescent="0.15">
      <c r="A15" s="28">
        <f t="shared" si="15"/>
        <v>46240</v>
      </c>
      <c r="B15" s="109" t="str">
        <f>IF(VLOOKUP(A15,休業日一覧!$1:$1048576,3,FALSE)&gt;="休","休",TEXT(A15,"aaa"))</f>
        <v>木</v>
      </c>
      <c r="C15" s="83"/>
      <c r="D15" s="29" t="s">
        <v>24</v>
      </c>
      <c r="E15" s="83"/>
      <c r="F15" s="83"/>
      <c r="G15" s="84" t="str">
        <f t="shared" si="2"/>
        <v/>
      </c>
      <c r="H15" s="85"/>
      <c r="I15" s="120"/>
      <c r="J15" s="121"/>
      <c r="K15" s="121"/>
      <c r="L15" s="122"/>
      <c r="M15" s="43"/>
      <c r="N15" s="21">
        <f t="shared" si="3"/>
        <v>1</v>
      </c>
      <c r="O15" s="22">
        <f>IF(COUNTIF(H15,"*休日*"),1,0)</f>
        <v>0</v>
      </c>
      <c r="P15" s="22">
        <f t="shared" si="0"/>
        <v>0</v>
      </c>
      <c r="Q15" s="22">
        <f t="shared" si="1"/>
        <v>0</v>
      </c>
      <c r="R15" s="22">
        <f t="shared" si="5"/>
        <v>0</v>
      </c>
      <c r="S15" s="21">
        <f t="shared" si="6"/>
        <v>0</v>
      </c>
      <c r="T15" s="21">
        <f t="shared" si="7"/>
        <v>0</v>
      </c>
      <c r="U15" s="21">
        <f t="shared" si="8"/>
        <v>0</v>
      </c>
      <c r="V15" s="21">
        <f t="shared" si="9"/>
        <v>0</v>
      </c>
      <c r="W15" s="21">
        <f t="shared" si="10"/>
        <v>0</v>
      </c>
      <c r="X15" s="21">
        <f t="shared" si="11"/>
        <v>0</v>
      </c>
      <c r="Y15" s="23">
        <f t="shared" si="12"/>
        <v>0</v>
      </c>
      <c r="Z15" s="21">
        <f t="shared" si="13"/>
        <v>0</v>
      </c>
      <c r="AA15" s="21">
        <f t="shared" si="14"/>
        <v>1</v>
      </c>
      <c r="AB15" s="24" t="s">
        <v>15</v>
      </c>
      <c r="AC15" s="25"/>
      <c r="AD15" s="24"/>
      <c r="AE15" s="99">
        <v>9</v>
      </c>
      <c r="AF15" s="99">
        <v>20</v>
      </c>
      <c r="AG15" s="99"/>
      <c r="AH15" s="105"/>
      <c r="AI15" s="105"/>
    </row>
    <row r="16" spans="1:35" ht="17.25" customHeight="1" x14ac:dyDescent="0.15">
      <c r="A16" s="28">
        <f t="shared" si="15"/>
        <v>46241</v>
      </c>
      <c r="B16" s="109" t="str">
        <f>IF(VLOOKUP(A16,休業日一覧!$1:$1048576,3,FALSE)&gt;="休","休",TEXT(A16,"aaa"))</f>
        <v>金</v>
      </c>
      <c r="C16" s="83"/>
      <c r="D16" s="29" t="s">
        <v>24</v>
      </c>
      <c r="E16" s="83"/>
      <c r="F16" s="83"/>
      <c r="G16" s="84" t="str">
        <f t="shared" si="2"/>
        <v/>
      </c>
      <c r="H16" s="85"/>
      <c r="I16" s="120" t="s">
        <v>127</v>
      </c>
      <c r="J16" s="121"/>
      <c r="K16" s="121"/>
      <c r="L16" s="122"/>
      <c r="M16" s="43"/>
      <c r="N16" s="21">
        <f t="shared" si="3"/>
        <v>1</v>
      </c>
      <c r="O16" s="22">
        <f t="shared" si="4"/>
        <v>0</v>
      </c>
      <c r="P16" s="22">
        <f t="shared" si="0"/>
        <v>0</v>
      </c>
      <c r="Q16" s="22">
        <f t="shared" si="1"/>
        <v>0</v>
      </c>
      <c r="R16" s="22">
        <f t="shared" si="5"/>
        <v>0</v>
      </c>
      <c r="S16" s="21">
        <f t="shared" si="6"/>
        <v>0</v>
      </c>
      <c r="T16" s="21">
        <f t="shared" si="7"/>
        <v>0</v>
      </c>
      <c r="U16" s="21">
        <f t="shared" si="8"/>
        <v>0</v>
      </c>
      <c r="V16" s="21">
        <f t="shared" si="9"/>
        <v>0</v>
      </c>
      <c r="W16" s="21">
        <f t="shared" si="10"/>
        <v>0</v>
      </c>
      <c r="X16" s="21">
        <f t="shared" si="11"/>
        <v>0</v>
      </c>
      <c r="Y16" s="23">
        <f t="shared" si="12"/>
        <v>0</v>
      </c>
      <c r="Z16" s="21">
        <f t="shared" si="13"/>
        <v>0</v>
      </c>
      <c r="AA16" s="21">
        <f t="shared" si="14"/>
        <v>1</v>
      </c>
      <c r="AB16" s="24" t="s">
        <v>29</v>
      </c>
      <c r="AC16" s="25"/>
      <c r="AD16" s="24"/>
      <c r="AE16" s="99">
        <v>10</v>
      </c>
      <c r="AF16" s="99">
        <v>22</v>
      </c>
      <c r="AG16" s="99"/>
      <c r="AH16" s="105"/>
      <c r="AI16" s="105"/>
    </row>
    <row r="17" spans="1:35" ht="17.25" customHeight="1" x14ac:dyDescent="0.15">
      <c r="A17" s="28">
        <f t="shared" si="15"/>
        <v>46242</v>
      </c>
      <c r="B17" s="109" t="str">
        <f>IF(VLOOKUP(A17,休業日一覧!$1:$1048576,3,FALSE)&gt;="休","休",TEXT(A17,"aaa"))</f>
        <v>土</v>
      </c>
      <c r="C17" s="83"/>
      <c r="D17" s="29" t="s">
        <v>24</v>
      </c>
      <c r="E17" s="83"/>
      <c r="F17" s="83"/>
      <c r="G17" s="84" t="str">
        <f t="shared" si="2"/>
        <v/>
      </c>
      <c r="H17" s="85"/>
      <c r="I17" s="120"/>
      <c r="J17" s="121"/>
      <c r="K17" s="121"/>
      <c r="L17" s="122"/>
      <c r="M17" s="43"/>
      <c r="N17" s="21">
        <f t="shared" si="3"/>
        <v>0</v>
      </c>
      <c r="O17" s="22">
        <f t="shared" si="4"/>
        <v>0</v>
      </c>
      <c r="P17" s="22">
        <f t="shared" si="0"/>
        <v>0</v>
      </c>
      <c r="Q17" s="22">
        <f t="shared" si="1"/>
        <v>0</v>
      </c>
      <c r="R17" s="22">
        <f t="shared" si="5"/>
        <v>0</v>
      </c>
      <c r="S17" s="21">
        <f t="shared" si="6"/>
        <v>0</v>
      </c>
      <c r="T17" s="21">
        <f t="shared" si="7"/>
        <v>0</v>
      </c>
      <c r="U17" s="21">
        <f t="shared" si="8"/>
        <v>0</v>
      </c>
      <c r="V17" s="21">
        <f t="shared" si="9"/>
        <v>0</v>
      </c>
      <c r="W17" s="21">
        <f t="shared" si="10"/>
        <v>0</v>
      </c>
      <c r="X17" s="21">
        <f t="shared" si="11"/>
        <v>0</v>
      </c>
      <c r="Y17" s="23">
        <f t="shared" si="12"/>
        <v>0</v>
      </c>
      <c r="Z17" s="21">
        <f t="shared" si="13"/>
        <v>1</v>
      </c>
      <c r="AA17" s="21">
        <f t="shared" si="14"/>
        <v>0</v>
      </c>
      <c r="AB17" s="24" t="s">
        <v>82</v>
      </c>
      <c r="AC17" s="25"/>
      <c r="AD17" s="24"/>
      <c r="AE17" s="99">
        <v>11</v>
      </c>
      <c r="AF17" s="99">
        <v>19</v>
      </c>
      <c r="AG17" s="99"/>
      <c r="AH17" s="105"/>
      <c r="AI17" s="105"/>
    </row>
    <row r="18" spans="1:35" ht="17.25" customHeight="1" x14ac:dyDescent="0.15">
      <c r="A18" s="28">
        <f t="shared" si="15"/>
        <v>46243</v>
      </c>
      <c r="B18" s="109" t="str">
        <f>IF(VLOOKUP(A18,休業日一覧!$1:$1048576,3,FALSE)&gt;="休","休",TEXT(A18,"aaa"))</f>
        <v>日</v>
      </c>
      <c r="C18" s="83"/>
      <c r="D18" s="29" t="s">
        <v>24</v>
      </c>
      <c r="E18" s="83"/>
      <c r="F18" s="83"/>
      <c r="G18" s="84" t="str">
        <f t="shared" si="2"/>
        <v/>
      </c>
      <c r="H18" s="85"/>
      <c r="I18" s="120"/>
      <c r="J18" s="121"/>
      <c r="K18" s="121"/>
      <c r="L18" s="122"/>
      <c r="M18" s="43"/>
      <c r="N18" s="21">
        <f t="shared" si="3"/>
        <v>0</v>
      </c>
      <c r="O18" s="22">
        <f t="shared" si="4"/>
        <v>0</v>
      </c>
      <c r="P18" s="22">
        <f t="shared" si="0"/>
        <v>0</v>
      </c>
      <c r="Q18" s="22">
        <f t="shared" si="1"/>
        <v>0</v>
      </c>
      <c r="R18" s="22">
        <f t="shared" si="5"/>
        <v>0</v>
      </c>
      <c r="S18" s="21">
        <f t="shared" si="6"/>
        <v>0</v>
      </c>
      <c r="T18" s="21">
        <f t="shared" si="7"/>
        <v>0</v>
      </c>
      <c r="U18" s="21">
        <f t="shared" si="8"/>
        <v>0</v>
      </c>
      <c r="V18" s="21">
        <f t="shared" si="9"/>
        <v>0</v>
      </c>
      <c r="W18" s="21">
        <f t="shared" si="10"/>
        <v>0</v>
      </c>
      <c r="X18" s="21">
        <f t="shared" si="11"/>
        <v>0</v>
      </c>
      <c r="Y18" s="23">
        <f t="shared" si="12"/>
        <v>0</v>
      </c>
      <c r="Z18" s="21">
        <f t="shared" si="13"/>
        <v>1</v>
      </c>
      <c r="AA18" s="21">
        <f t="shared" si="14"/>
        <v>0</v>
      </c>
      <c r="AB18" s="24"/>
      <c r="AC18" s="25"/>
      <c r="AD18" s="24"/>
      <c r="AE18" s="99">
        <v>12</v>
      </c>
      <c r="AF18" s="99">
        <v>20</v>
      </c>
      <c r="AG18" s="99"/>
      <c r="AH18" s="105"/>
      <c r="AI18" s="105"/>
    </row>
    <row r="19" spans="1:35" ht="17.25" customHeight="1" x14ac:dyDescent="0.15">
      <c r="A19" s="28">
        <f t="shared" si="15"/>
        <v>46244</v>
      </c>
      <c r="B19" s="109" t="str">
        <f>IF(VLOOKUP(A19,休業日一覧!$1:$1048576,3,FALSE)&gt;="休","休",TEXT(A19,"aaa"))</f>
        <v>月</v>
      </c>
      <c r="C19" s="83"/>
      <c r="D19" s="29" t="s">
        <v>24</v>
      </c>
      <c r="E19" s="83"/>
      <c r="F19" s="83"/>
      <c r="G19" s="84" t="str">
        <f t="shared" si="2"/>
        <v/>
      </c>
      <c r="H19" s="85"/>
      <c r="I19" s="120"/>
      <c r="J19" s="121"/>
      <c r="K19" s="121"/>
      <c r="L19" s="122"/>
      <c r="M19" s="43"/>
      <c r="N19" s="21">
        <f t="shared" si="3"/>
        <v>1</v>
      </c>
      <c r="O19" s="22">
        <f t="shared" si="4"/>
        <v>0</v>
      </c>
      <c r="P19" s="22">
        <f t="shared" si="0"/>
        <v>0</v>
      </c>
      <c r="Q19" s="22">
        <f t="shared" si="1"/>
        <v>0</v>
      </c>
      <c r="R19" s="22">
        <f t="shared" si="5"/>
        <v>0</v>
      </c>
      <c r="S19" s="21">
        <f t="shared" si="6"/>
        <v>0</v>
      </c>
      <c r="T19" s="21">
        <f t="shared" si="7"/>
        <v>0</v>
      </c>
      <c r="U19" s="21">
        <f t="shared" si="8"/>
        <v>0</v>
      </c>
      <c r="V19" s="21">
        <f t="shared" si="9"/>
        <v>0</v>
      </c>
      <c r="W19" s="21">
        <f t="shared" si="10"/>
        <v>0</v>
      </c>
      <c r="X19" s="21">
        <f t="shared" si="11"/>
        <v>0</v>
      </c>
      <c r="Y19" s="23">
        <f t="shared" si="12"/>
        <v>0</v>
      </c>
      <c r="Z19" s="21">
        <f t="shared" si="13"/>
        <v>0</v>
      </c>
      <c r="AA19" s="21">
        <f t="shared" si="14"/>
        <v>1</v>
      </c>
      <c r="AB19" s="24"/>
      <c r="AC19" s="25"/>
      <c r="AD19" s="24"/>
      <c r="AE19" s="99">
        <v>1</v>
      </c>
      <c r="AF19" s="99">
        <v>19</v>
      </c>
      <c r="AG19" s="99"/>
      <c r="AH19" s="105"/>
      <c r="AI19" s="105"/>
    </row>
    <row r="20" spans="1:35" ht="17.25" customHeight="1" x14ac:dyDescent="0.15">
      <c r="A20" s="28">
        <f t="shared" si="15"/>
        <v>46245</v>
      </c>
      <c r="B20" s="109" t="str">
        <f>IF(VLOOKUP(A20,休業日一覧!$1:$1048576,3,FALSE)&gt;="休","休",TEXT(A20,"aaa"))</f>
        <v>休</v>
      </c>
      <c r="C20" s="83"/>
      <c r="D20" s="29" t="s">
        <v>24</v>
      </c>
      <c r="E20" s="83"/>
      <c r="F20" s="83"/>
      <c r="G20" s="84" t="str">
        <f t="shared" si="2"/>
        <v/>
      </c>
      <c r="H20" s="85"/>
      <c r="I20" s="123"/>
      <c r="J20" s="124"/>
      <c r="K20" s="124"/>
      <c r="L20" s="125"/>
      <c r="M20" s="43"/>
      <c r="N20" s="21">
        <f t="shared" si="3"/>
        <v>0</v>
      </c>
      <c r="O20" s="22">
        <f t="shared" si="4"/>
        <v>0</v>
      </c>
      <c r="P20" s="22">
        <f t="shared" si="0"/>
        <v>0</v>
      </c>
      <c r="Q20" s="22">
        <f t="shared" si="1"/>
        <v>0</v>
      </c>
      <c r="R20" s="22">
        <f t="shared" si="5"/>
        <v>0</v>
      </c>
      <c r="S20" s="21">
        <f t="shared" si="6"/>
        <v>0</v>
      </c>
      <c r="T20" s="21">
        <f t="shared" si="7"/>
        <v>0</v>
      </c>
      <c r="U20" s="21">
        <f t="shared" si="8"/>
        <v>0</v>
      </c>
      <c r="V20" s="21">
        <f t="shared" si="9"/>
        <v>0</v>
      </c>
      <c r="W20" s="21">
        <f t="shared" si="10"/>
        <v>0</v>
      </c>
      <c r="X20" s="21">
        <f t="shared" si="11"/>
        <v>0</v>
      </c>
      <c r="Y20" s="23">
        <f t="shared" si="12"/>
        <v>0</v>
      </c>
      <c r="Z20" s="21">
        <f t="shared" si="13"/>
        <v>1</v>
      </c>
      <c r="AA20" s="21">
        <f t="shared" si="14"/>
        <v>0</v>
      </c>
      <c r="AB20" s="24"/>
      <c r="AC20" s="25"/>
      <c r="AD20" s="24"/>
      <c r="AE20" s="99">
        <v>2</v>
      </c>
      <c r="AF20" s="99">
        <v>18</v>
      </c>
      <c r="AG20" s="99"/>
      <c r="AH20" s="105"/>
      <c r="AI20" s="105"/>
    </row>
    <row r="21" spans="1:35" ht="17.25" customHeight="1" x14ac:dyDescent="0.15">
      <c r="A21" s="28">
        <f t="shared" si="15"/>
        <v>46246</v>
      </c>
      <c r="B21" s="109" t="str">
        <f>IF(VLOOKUP(A21,休業日一覧!$1:$1048576,3,FALSE)&gt;="休","休",TEXT(A21,"aaa"))</f>
        <v>水</v>
      </c>
      <c r="C21" s="83"/>
      <c r="D21" s="29" t="s">
        <v>24</v>
      </c>
      <c r="E21" s="83"/>
      <c r="F21" s="83"/>
      <c r="G21" s="84" t="str">
        <f t="shared" si="2"/>
        <v/>
      </c>
      <c r="H21" s="85"/>
      <c r="I21" s="126"/>
      <c r="J21" s="127"/>
      <c r="K21" s="127"/>
      <c r="L21" s="128"/>
      <c r="M21" s="43"/>
      <c r="N21" s="21">
        <f t="shared" si="3"/>
        <v>1</v>
      </c>
      <c r="O21" s="22">
        <f t="shared" si="4"/>
        <v>0</v>
      </c>
      <c r="P21" s="22">
        <f t="shared" si="0"/>
        <v>0</v>
      </c>
      <c r="Q21" s="22">
        <f t="shared" si="1"/>
        <v>0</v>
      </c>
      <c r="R21" s="22">
        <f t="shared" si="5"/>
        <v>0</v>
      </c>
      <c r="S21" s="21">
        <f t="shared" si="6"/>
        <v>0</v>
      </c>
      <c r="T21" s="21">
        <f t="shared" si="7"/>
        <v>0</v>
      </c>
      <c r="U21" s="21">
        <f t="shared" si="8"/>
        <v>0</v>
      </c>
      <c r="V21" s="21">
        <f t="shared" si="9"/>
        <v>0</v>
      </c>
      <c r="W21" s="21">
        <f t="shared" si="10"/>
        <v>0</v>
      </c>
      <c r="X21" s="21">
        <f t="shared" si="11"/>
        <v>0</v>
      </c>
      <c r="Y21" s="23">
        <f t="shared" si="12"/>
        <v>0</v>
      </c>
      <c r="Z21" s="21">
        <f t="shared" si="13"/>
        <v>0</v>
      </c>
      <c r="AA21" s="21">
        <f t="shared" si="14"/>
        <v>1</v>
      </c>
      <c r="AB21" s="24"/>
      <c r="AC21" s="25"/>
      <c r="AD21" s="24"/>
      <c r="AE21" s="99">
        <v>3</v>
      </c>
      <c r="AF21" s="99">
        <v>23</v>
      </c>
      <c r="AG21" s="99"/>
      <c r="AH21" s="105"/>
      <c r="AI21" s="105"/>
    </row>
    <row r="22" spans="1:35" ht="17.25" customHeight="1" x14ac:dyDescent="0.15">
      <c r="A22" s="28">
        <f t="shared" si="15"/>
        <v>46247</v>
      </c>
      <c r="B22" s="109" t="str">
        <f>IF(VLOOKUP(A22,休業日一覧!$1:$1048576,3,FALSE)&gt;="休","休",TEXT(A22,"aaa"))</f>
        <v>木</v>
      </c>
      <c r="C22" s="83"/>
      <c r="D22" s="29" t="s">
        <v>24</v>
      </c>
      <c r="E22" s="83"/>
      <c r="F22" s="83"/>
      <c r="G22" s="84" t="str">
        <f t="shared" si="2"/>
        <v/>
      </c>
      <c r="H22" s="85"/>
      <c r="I22" s="126"/>
      <c r="J22" s="127"/>
      <c r="K22" s="127"/>
      <c r="L22" s="128"/>
      <c r="M22" s="43"/>
      <c r="N22" s="21">
        <f t="shared" si="3"/>
        <v>1</v>
      </c>
      <c r="O22" s="22">
        <f t="shared" si="4"/>
        <v>0</v>
      </c>
      <c r="P22" s="22">
        <f t="shared" si="0"/>
        <v>0</v>
      </c>
      <c r="Q22" s="22">
        <f t="shared" si="1"/>
        <v>0</v>
      </c>
      <c r="R22" s="22">
        <f t="shared" si="5"/>
        <v>0</v>
      </c>
      <c r="S22" s="21">
        <f t="shared" si="6"/>
        <v>0</v>
      </c>
      <c r="T22" s="21">
        <f t="shared" si="7"/>
        <v>0</v>
      </c>
      <c r="U22" s="21">
        <f t="shared" si="8"/>
        <v>0</v>
      </c>
      <c r="V22" s="21">
        <f t="shared" si="9"/>
        <v>0</v>
      </c>
      <c r="W22" s="21">
        <f t="shared" si="10"/>
        <v>0</v>
      </c>
      <c r="X22" s="21">
        <f t="shared" si="11"/>
        <v>0</v>
      </c>
      <c r="Y22" s="23">
        <f t="shared" si="12"/>
        <v>0</v>
      </c>
      <c r="Z22" s="21">
        <f t="shared" si="13"/>
        <v>0</v>
      </c>
      <c r="AA22" s="21">
        <f t="shared" si="14"/>
        <v>1</v>
      </c>
      <c r="AB22" s="24"/>
      <c r="AC22" s="25"/>
      <c r="AD22" s="52"/>
      <c r="AE22" s="99"/>
      <c r="AF22" s="99"/>
      <c r="AG22" s="99"/>
      <c r="AH22" s="105"/>
      <c r="AI22" s="105"/>
    </row>
    <row r="23" spans="1:35" ht="17.25" customHeight="1" x14ac:dyDescent="0.15">
      <c r="A23" s="28">
        <f t="shared" si="15"/>
        <v>46248</v>
      </c>
      <c r="B23" s="109" t="str">
        <f>IF(VLOOKUP(A23,休業日一覧!$1:$1048576,3,FALSE)&gt;="休","休",TEXT(A23,"aaa"))</f>
        <v>金</v>
      </c>
      <c r="C23" s="83"/>
      <c r="D23" s="29" t="s">
        <v>24</v>
      </c>
      <c r="E23" s="83"/>
      <c r="F23" s="83"/>
      <c r="G23" s="84" t="str">
        <f t="shared" si="2"/>
        <v/>
      </c>
      <c r="H23" s="85"/>
      <c r="I23" s="126"/>
      <c r="J23" s="127"/>
      <c r="K23" s="127"/>
      <c r="L23" s="128"/>
      <c r="M23" s="43"/>
      <c r="N23" s="21">
        <f t="shared" si="3"/>
        <v>1</v>
      </c>
      <c r="O23" s="22">
        <f t="shared" si="4"/>
        <v>0</v>
      </c>
      <c r="P23" s="22">
        <f t="shared" si="0"/>
        <v>0</v>
      </c>
      <c r="Q23" s="22">
        <f t="shared" si="1"/>
        <v>0</v>
      </c>
      <c r="R23" s="22">
        <f t="shared" si="5"/>
        <v>0</v>
      </c>
      <c r="S23" s="21">
        <f t="shared" si="6"/>
        <v>0</v>
      </c>
      <c r="T23" s="21">
        <f t="shared" si="7"/>
        <v>0</v>
      </c>
      <c r="U23" s="21">
        <f t="shared" si="8"/>
        <v>0</v>
      </c>
      <c r="V23" s="21">
        <f t="shared" si="9"/>
        <v>0</v>
      </c>
      <c r="W23" s="21">
        <f t="shared" si="10"/>
        <v>0</v>
      </c>
      <c r="X23" s="21">
        <f t="shared" si="11"/>
        <v>0</v>
      </c>
      <c r="Y23" s="23">
        <f t="shared" si="12"/>
        <v>0</v>
      </c>
      <c r="Z23" s="21">
        <f t="shared" si="13"/>
        <v>0</v>
      </c>
      <c r="AA23" s="21">
        <f t="shared" si="14"/>
        <v>1</v>
      </c>
      <c r="AB23" s="24"/>
      <c r="AC23" s="25"/>
      <c r="AD23" s="52"/>
      <c r="AE23" s="106"/>
      <c r="AF23" s="105"/>
      <c r="AG23" s="88"/>
      <c r="AH23" s="105"/>
      <c r="AI23" s="105"/>
    </row>
    <row r="24" spans="1:35" ht="17.25" customHeight="1" x14ac:dyDescent="0.15">
      <c r="A24" s="28">
        <f t="shared" si="15"/>
        <v>46249</v>
      </c>
      <c r="B24" s="109" t="str">
        <f>IF(VLOOKUP(A24,休業日一覧!$1:$1048576,3,FALSE)&gt;="休","休",TEXT(A24,"aaa"))</f>
        <v>土</v>
      </c>
      <c r="C24" s="83"/>
      <c r="D24" s="29" t="s">
        <v>24</v>
      </c>
      <c r="E24" s="83"/>
      <c r="F24" s="83"/>
      <c r="G24" s="84" t="str">
        <f t="shared" si="2"/>
        <v/>
      </c>
      <c r="H24" s="85"/>
      <c r="I24" s="126"/>
      <c r="J24" s="127"/>
      <c r="K24" s="127"/>
      <c r="L24" s="128"/>
      <c r="M24" s="43"/>
      <c r="N24" s="21">
        <f t="shared" si="3"/>
        <v>0</v>
      </c>
      <c r="O24" s="22">
        <f t="shared" si="4"/>
        <v>0</v>
      </c>
      <c r="P24" s="22">
        <f t="shared" si="0"/>
        <v>0</v>
      </c>
      <c r="Q24" s="22">
        <f t="shared" si="1"/>
        <v>0</v>
      </c>
      <c r="R24" s="22">
        <f t="shared" si="5"/>
        <v>0</v>
      </c>
      <c r="S24" s="21">
        <f t="shared" si="6"/>
        <v>0</v>
      </c>
      <c r="T24" s="21">
        <f t="shared" si="7"/>
        <v>0</v>
      </c>
      <c r="U24" s="21">
        <f t="shared" si="8"/>
        <v>0</v>
      </c>
      <c r="V24" s="21">
        <f t="shared" si="9"/>
        <v>0</v>
      </c>
      <c r="W24" s="21">
        <f t="shared" si="10"/>
        <v>0</v>
      </c>
      <c r="X24" s="21">
        <f t="shared" si="11"/>
        <v>0</v>
      </c>
      <c r="Y24" s="23">
        <f t="shared" si="12"/>
        <v>0</v>
      </c>
      <c r="Z24" s="21">
        <f t="shared" si="13"/>
        <v>1</v>
      </c>
      <c r="AA24" s="21">
        <f t="shared" si="14"/>
        <v>0</v>
      </c>
      <c r="AB24" s="24"/>
      <c r="AC24" s="25"/>
      <c r="AD24" s="53"/>
      <c r="AE24" s="106"/>
      <c r="AF24" s="105"/>
      <c r="AG24" s="88"/>
      <c r="AH24" s="105"/>
      <c r="AI24" s="105"/>
    </row>
    <row r="25" spans="1:35" ht="17.25" customHeight="1" x14ac:dyDescent="0.15">
      <c r="A25" s="28">
        <f t="shared" si="15"/>
        <v>46250</v>
      </c>
      <c r="B25" s="109" t="str">
        <f>IF(VLOOKUP(A25,休業日一覧!$1:$1048576,3,FALSE)&gt;="休","休",TEXT(A25,"aaa"))</f>
        <v>日</v>
      </c>
      <c r="C25" s="83"/>
      <c r="D25" s="29" t="s">
        <v>24</v>
      </c>
      <c r="E25" s="83"/>
      <c r="F25" s="83"/>
      <c r="G25" s="84" t="str">
        <f t="shared" si="2"/>
        <v/>
      </c>
      <c r="H25" s="85"/>
      <c r="I25" s="126"/>
      <c r="J25" s="127"/>
      <c r="K25" s="127"/>
      <c r="L25" s="128"/>
      <c r="M25" s="43"/>
      <c r="N25" s="21">
        <f t="shared" si="3"/>
        <v>0</v>
      </c>
      <c r="O25" s="22">
        <f t="shared" si="4"/>
        <v>0</v>
      </c>
      <c r="P25" s="22">
        <f t="shared" si="0"/>
        <v>0</v>
      </c>
      <c r="Q25" s="22">
        <f t="shared" si="1"/>
        <v>0</v>
      </c>
      <c r="R25" s="22">
        <f t="shared" si="5"/>
        <v>0</v>
      </c>
      <c r="S25" s="21">
        <f t="shared" si="6"/>
        <v>0</v>
      </c>
      <c r="T25" s="21">
        <f t="shared" si="7"/>
        <v>0</v>
      </c>
      <c r="U25" s="21">
        <f t="shared" si="8"/>
        <v>0</v>
      </c>
      <c r="V25" s="21">
        <f t="shared" si="9"/>
        <v>0</v>
      </c>
      <c r="W25" s="21">
        <f t="shared" si="10"/>
        <v>0</v>
      </c>
      <c r="X25" s="21">
        <f t="shared" si="11"/>
        <v>0</v>
      </c>
      <c r="Y25" s="23">
        <f t="shared" si="12"/>
        <v>0</v>
      </c>
      <c r="Z25" s="21">
        <f t="shared" si="13"/>
        <v>1</v>
      </c>
      <c r="AA25" s="21">
        <f t="shared" si="14"/>
        <v>0</v>
      </c>
      <c r="AB25" s="24"/>
      <c r="AC25" s="25"/>
      <c r="AD25" s="52"/>
      <c r="AE25" s="106"/>
      <c r="AF25" s="105"/>
      <c r="AG25" s="88"/>
      <c r="AH25" s="105"/>
      <c r="AI25" s="105"/>
    </row>
    <row r="26" spans="1:35" ht="17.25" customHeight="1" x14ac:dyDescent="0.15">
      <c r="A26" s="28">
        <f t="shared" si="15"/>
        <v>46251</v>
      </c>
      <c r="B26" s="109" t="str">
        <f>IF(VLOOKUP(A26,休業日一覧!$1:$1048576,3,FALSE)&gt;="休","休",TEXT(A26,"aaa"))</f>
        <v>月</v>
      </c>
      <c r="C26" s="83"/>
      <c r="D26" s="29" t="s">
        <v>24</v>
      </c>
      <c r="E26" s="83"/>
      <c r="F26" s="83"/>
      <c r="G26" s="84" t="str">
        <f t="shared" si="2"/>
        <v/>
      </c>
      <c r="H26" s="85"/>
      <c r="I26" s="126"/>
      <c r="J26" s="127"/>
      <c r="K26" s="127"/>
      <c r="L26" s="128"/>
      <c r="M26" s="43"/>
      <c r="N26" s="21">
        <f t="shared" si="3"/>
        <v>1</v>
      </c>
      <c r="O26" s="22">
        <f t="shared" si="4"/>
        <v>0</v>
      </c>
      <c r="P26" s="22">
        <f t="shared" si="0"/>
        <v>0</v>
      </c>
      <c r="Q26" s="22">
        <f t="shared" si="1"/>
        <v>0</v>
      </c>
      <c r="R26" s="22">
        <f t="shared" si="5"/>
        <v>0</v>
      </c>
      <c r="S26" s="21">
        <f t="shared" si="6"/>
        <v>0</v>
      </c>
      <c r="T26" s="21">
        <f t="shared" si="7"/>
        <v>0</v>
      </c>
      <c r="U26" s="21">
        <f t="shared" si="8"/>
        <v>0</v>
      </c>
      <c r="V26" s="21">
        <f t="shared" si="9"/>
        <v>0</v>
      </c>
      <c r="W26" s="21">
        <f t="shared" si="10"/>
        <v>0</v>
      </c>
      <c r="X26" s="21">
        <f t="shared" si="11"/>
        <v>0</v>
      </c>
      <c r="Y26" s="23">
        <f t="shared" si="12"/>
        <v>0</v>
      </c>
      <c r="Z26" s="21">
        <f t="shared" si="13"/>
        <v>0</v>
      </c>
      <c r="AA26" s="21">
        <f t="shared" si="14"/>
        <v>1</v>
      </c>
      <c r="AB26" s="24"/>
      <c r="AC26" s="25"/>
      <c r="AD26" s="52"/>
      <c r="AE26" s="106"/>
      <c r="AF26" s="105"/>
      <c r="AG26" s="88"/>
      <c r="AH26" s="105"/>
      <c r="AI26" s="105"/>
    </row>
    <row r="27" spans="1:35" ht="17.25" customHeight="1" x14ac:dyDescent="0.15">
      <c r="A27" s="28">
        <f t="shared" si="15"/>
        <v>46252</v>
      </c>
      <c r="B27" s="109" t="str">
        <f>IF(VLOOKUP(A27,休業日一覧!$1:$1048576,3,FALSE)&gt;="休","休",TEXT(A27,"aaa"))</f>
        <v>火</v>
      </c>
      <c r="C27" s="83"/>
      <c r="D27" s="29" t="s">
        <v>24</v>
      </c>
      <c r="E27" s="83"/>
      <c r="F27" s="83"/>
      <c r="G27" s="84" t="str">
        <f t="shared" si="2"/>
        <v/>
      </c>
      <c r="H27" s="85"/>
      <c r="I27" s="126"/>
      <c r="J27" s="127"/>
      <c r="K27" s="127"/>
      <c r="L27" s="128"/>
      <c r="M27" s="43"/>
      <c r="N27" s="21">
        <f t="shared" si="3"/>
        <v>1</v>
      </c>
      <c r="O27" s="22">
        <f t="shared" si="4"/>
        <v>0</v>
      </c>
      <c r="P27" s="22">
        <f t="shared" si="0"/>
        <v>0</v>
      </c>
      <c r="Q27" s="22">
        <f t="shared" si="1"/>
        <v>0</v>
      </c>
      <c r="R27" s="22">
        <f t="shared" si="5"/>
        <v>0</v>
      </c>
      <c r="S27" s="21">
        <f t="shared" si="6"/>
        <v>0</v>
      </c>
      <c r="T27" s="21">
        <f t="shared" si="7"/>
        <v>0</v>
      </c>
      <c r="U27" s="21">
        <f t="shared" si="8"/>
        <v>0</v>
      </c>
      <c r="V27" s="21">
        <f t="shared" si="9"/>
        <v>0</v>
      </c>
      <c r="W27" s="21">
        <f t="shared" si="10"/>
        <v>0</v>
      </c>
      <c r="X27" s="21">
        <f t="shared" si="11"/>
        <v>0</v>
      </c>
      <c r="Y27" s="23">
        <f t="shared" si="12"/>
        <v>0</v>
      </c>
      <c r="Z27" s="21">
        <f t="shared" si="13"/>
        <v>0</v>
      </c>
      <c r="AA27" s="21">
        <f t="shared" si="14"/>
        <v>1</v>
      </c>
      <c r="AB27" s="24"/>
      <c r="AC27" s="25"/>
      <c r="AD27" s="52"/>
      <c r="AE27" s="106"/>
      <c r="AF27" s="105"/>
      <c r="AG27" s="88"/>
      <c r="AH27" s="105"/>
      <c r="AI27" s="105"/>
    </row>
    <row r="28" spans="1:35" ht="17.25" customHeight="1" x14ac:dyDescent="0.15">
      <c r="A28" s="28">
        <f t="shared" si="15"/>
        <v>46253</v>
      </c>
      <c r="B28" s="109" t="str">
        <f>IF(VLOOKUP(A28,休業日一覧!$1:$1048576,3,FALSE)&gt;="休","休",TEXT(A28,"aaa"))</f>
        <v>水</v>
      </c>
      <c r="C28" s="83"/>
      <c r="D28" s="29" t="s">
        <v>24</v>
      </c>
      <c r="E28" s="83"/>
      <c r="F28" s="83"/>
      <c r="G28" s="84" t="str">
        <f t="shared" si="2"/>
        <v/>
      </c>
      <c r="H28" s="85"/>
      <c r="I28" s="126"/>
      <c r="J28" s="127"/>
      <c r="K28" s="127"/>
      <c r="L28" s="128"/>
      <c r="M28" s="43"/>
      <c r="N28" s="21">
        <f t="shared" si="3"/>
        <v>1</v>
      </c>
      <c r="O28" s="22">
        <f t="shared" si="4"/>
        <v>0</v>
      </c>
      <c r="P28" s="22">
        <f t="shared" si="0"/>
        <v>0</v>
      </c>
      <c r="Q28" s="22">
        <f t="shared" si="1"/>
        <v>0</v>
      </c>
      <c r="R28" s="22">
        <f t="shared" si="5"/>
        <v>0</v>
      </c>
      <c r="S28" s="21">
        <f t="shared" si="6"/>
        <v>0</v>
      </c>
      <c r="T28" s="21">
        <f t="shared" si="7"/>
        <v>0</v>
      </c>
      <c r="U28" s="21">
        <f t="shared" si="8"/>
        <v>0</v>
      </c>
      <c r="V28" s="21">
        <f t="shared" si="9"/>
        <v>0</v>
      </c>
      <c r="W28" s="21">
        <f t="shared" si="10"/>
        <v>0</v>
      </c>
      <c r="X28" s="21">
        <f t="shared" si="11"/>
        <v>0</v>
      </c>
      <c r="Y28" s="23">
        <f t="shared" si="12"/>
        <v>0</v>
      </c>
      <c r="Z28" s="21">
        <f t="shared" si="13"/>
        <v>0</v>
      </c>
      <c r="AA28" s="21">
        <f t="shared" si="14"/>
        <v>1</v>
      </c>
      <c r="AB28" s="24"/>
      <c r="AC28" s="25"/>
      <c r="AD28" s="52"/>
      <c r="AE28" s="106"/>
      <c r="AF28" s="105"/>
      <c r="AG28" s="88"/>
      <c r="AH28" s="105"/>
      <c r="AI28" s="105"/>
    </row>
    <row r="29" spans="1:35" ht="17.25" customHeight="1" x14ac:dyDescent="0.15">
      <c r="A29" s="28">
        <f t="shared" si="15"/>
        <v>46254</v>
      </c>
      <c r="B29" s="109" t="str">
        <f>IF(VLOOKUP(A29,休業日一覧!$1:$1048576,3,FALSE)&gt;="休","休",TEXT(A29,"aaa"))</f>
        <v>木</v>
      </c>
      <c r="C29" s="83"/>
      <c r="D29" s="29" t="s">
        <v>24</v>
      </c>
      <c r="E29" s="83"/>
      <c r="F29" s="83"/>
      <c r="G29" s="84" t="str">
        <f t="shared" si="2"/>
        <v/>
      </c>
      <c r="H29" s="85"/>
      <c r="I29" s="126"/>
      <c r="J29" s="127"/>
      <c r="K29" s="127"/>
      <c r="L29" s="128"/>
      <c r="M29" s="43"/>
      <c r="N29" s="21">
        <f t="shared" si="3"/>
        <v>1</v>
      </c>
      <c r="O29" s="22">
        <f t="shared" si="4"/>
        <v>0</v>
      </c>
      <c r="P29" s="22">
        <f t="shared" si="0"/>
        <v>0</v>
      </c>
      <c r="Q29" s="22">
        <f t="shared" si="1"/>
        <v>0</v>
      </c>
      <c r="R29" s="22">
        <f t="shared" si="5"/>
        <v>0</v>
      </c>
      <c r="S29" s="21">
        <f t="shared" si="6"/>
        <v>0</v>
      </c>
      <c r="T29" s="21">
        <f t="shared" si="7"/>
        <v>0</v>
      </c>
      <c r="U29" s="21">
        <f t="shared" si="8"/>
        <v>0</v>
      </c>
      <c r="V29" s="21">
        <f t="shared" si="9"/>
        <v>0</v>
      </c>
      <c r="W29" s="21">
        <f t="shared" si="10"/>
        <v>0</v>
      </c>
      <c r="X29" s="21">
        <f t="shared" si="11"/>
        <v>0</v>
      </c>
      <c r="Y29" s="23">
        <f t="shared" si="12"/>
        <v>0</v>
      </c>
      <c r="Z29" s="21">
        <f t="shared" si="13"/>
        <v>0</v>
      </c>
      <c r="AA29" s="21">
        <f t="shared" si="14"/>
        <v>1</v>
      </c>
      <c r="AB29" s="24"/>
      <c r="AC29" s="25"/>
      <c r="AD29" s="52"/>
      <c r="AE29" s="106"/>
      <c r="AF29" s="105"/>
      <c r="AG29" s="88"/>
      <c r="AH29" s="105"/>
      <c r="AI29" s="105"/>
    </row>
    <row r="30" spans="1:35" ht="17.25" customHeight="1" x14ac:dyDescent="0.15">
      <c r="A30" s="28">
        <f t="shared" si="15"/>
        <v>46255</v>
      </c>
      <c r="B30" s="109" t="str">
        <f>IF(VLOOKUP(A30,休業日一覧!$1:$1048576,3,FALSE)&gt;="休","休",TEXT(A30,"aaa"))</f>
        <v>金</v>
      </c>
      <c r="C30" s="83"/>
      <c r="D30" s="29" t="s">
        <v>24</v>
      </c>
      <c r="E30" s="83"/>
      <c r="F30" s="83"/>
      <c r="G30" s="84" t="str">
        <f t="shared" si="2"/>
        <v/>
      </c>
      <c r="H30" s="85"/>
      <c r="I30" s="129"/>
      <c r="J30" s="130"/>
      <c r="K30" s="130"/>
      <c r="L30" s="131"/>
      <c r="M30" s="43"/>
      <c r="N30" s="21">
        <f t="shared" si="3"/>
        <v>1</v>
      </c>
      <c r="O30" s="22">
        <f t="shared" si="4"/>
        <v>0</v>
      </c>
      <c r="P30" s="22">
        <f t="shared" si="0"/>
        <v>0</v>
      </c>
      <c r="Q30" s="22">
        <f t="shared" si="1"/>
        <v>0</v>
      </c>
      <c r="R30" s="22">
        <f t="shared" si="5"/>
        <v>0</v>
      </c>
      <c r="S30" s="21">
        <f t="shared" si="6"/>
        <v>0</v>
      </c>
      <c r="T30" s="21">
        <f t="shared" si="7"/>
        <v>0</v>
      </c>
      <c r="U30" s="21">
        <f t="shared" si="8"/>
        <v>0</v>
      </c>
      <c r="V30" s="21">
        <f t="shared" si="9"/>
        <v>0</v>
      </c>
      <c r="W30" s="21">
        <f t="shared" si="10"/>
        <v>0</v>
      </c>
      <c r="X30" s="21">
        <f t="shared" si="11"/>
        <v>0</v>
      </c>
      <c r="Y30" s="23">
        <f t="shared" si="12"/>
        <v>0</v>
      </c>
      <c r="Z30" s="21">
        <f t="shared" si="13"/>
        <v>0</v>
      </c>
      <c r="AA30" s="21">
        <f t="shared" si="14"/>
        <v>1</v>
      </c>
      <c r="AB30" s="24"/>
      <c r="AC30" s="25"/>
      <c r="AD30" s="52"/>
      <c r="AE30" s="106"/>
      <c r="AF30" s="105"/>
      <c r="AG30" s="88"/>
      <c r="AH30" s="105"/>
      <c r="AI30" s="105"/>
    </row>
    <row r="31" spans="1:35" ht="17.25" customHeight="1" x14ac:dyDescent="0.15">
      <c r="A31" s="28">
        <f t="shared" si="15"/>
        <v>46256</v>
      </c>
      <c r="B31" s="109" t="str">
        <f>IF(VLOOKUP(A31,休業日一覧!$1:$1048576,3,FALSE)&gt;="休","休",TEXT(A31,"aaa"))</f>
        <v>土</v>
      </c>
      <c r="C31" s="83"/>
      <c r="D31" s="29" t="s">
        <v>24</v>
      </c>
      <c r="E31" s="83"/>
      <c r="F31" s="83"/>
      <c r="G31" s="84" t="str">
        <f t="shared" si="2"/>
        <v/>
      </c>
      <c r="H31" s="85"/>
      <c r="I31" s="132"/>
      <c r="J31" s="133"/>
      <c r="K31" s="133"/>
      <c r="L31" s="134"/>
      <c r="M31" s="43"/>
      <c r="N31" s="21">
        <f t="shared" si="3"/>
        <v>0</v>
      </c>
      <c r="O31" s="22">
        <f t="shared" si="4"/>
        <v>0</v>
      </c>
      <c r="P31" s="22">
        <f t="shared" si="0"/>
        <v>0</v>
      </c>
      <c r="Q31" s="22">
        <f t="shared" si="1"/>
        <v>0</v>
      </c>
      <c r="R31" s="22">
        <f t="shared" si="5"/>
        <v>0</v>
      </c>
      <c r="S31" s="21">
        <f t="shared" si="6"/>
        <v>0</v>
      </c>
      <c r="T31" s="21">
        <f t="shared" si="7"/>
        <v>0</v>
      </c>
      <c r="U31" s="21">
        <f t="shared" si="8"/>
        <v>0</v>
      </c>
      <c r="V31" s="21">
        <f t="shared" si="9"/>
        <v>0</v>
      </c>
      <c r="W31" s="21">
        <f t="shared" si="10"/>
        <v>0</v>
      </c>
      <c r="X31" s="21">
        <f t="shared" si="11"/>
        <v>0</v>
      </c>
      <c r="Y31" s="23">
        <f t="shared" si="12"/>
        <v>0</v>
      </c>
      <c r="Z31" s="21">
        <f t="shared" si="13"/>
        <v>1</v>
      </c>
      <c r="AA31" s="21">
        <f t="shared" si="14"/>
        <v>0</v>
      </c>
      <c r="AB31" s="24"/>
      <c r="AC31" s="25"/>
      <c r="AD31" s="52"/>
      <c r="AE31" s="106"/>
      <c r="AF31" s="105"/>
      <c r="AG31" s="88"/>
      <c r="AH31" s="105"/>
      <c r="AI31" s="105"/>
    </row>
    <row r="32" spans="1:35" ht="17.25" customHeight="1" x14ac:dyDescent="0.15">
      <c r="A32" s="28">
        <f t="shared" si="15"/>
        <v>46257</v>
      </c>
      <c r="B32" s="109" t="str">
        <f>IF(VLOOKUP(A32,休業日一覧!$1:$1048576,3,FALSE)&gt;="休","休",TEXT(A32,"aaa"))</f>
        <v>日</v>
      </c>
      <c r="C32" s="83"/>
      <c r="D32" s="29" t="s">
        <v>24</v>
      </c>
      <c r="E32" s="83"/>
      <c r="F32" s="83"/>
      <c r="G32" s="84" t="str">
        <f t="shared" si="2"/>
        <v/>
      </c>
      <c r="H32" s="85"/>
      <c r="I32" s="132"/>
      <c r="J32" s="133"/>
      <c r="K32" s="133"/>
      <c r="L32" s="134"/>
      <c r="M32" s="43"/>
      <c r="N32" s="21">
        <f t="shared" si="3"/>
        <v>0</v>
      </c>
      <c r="O32" s="22">
        <f t="shared" si="4"/>
        <v>0</v>
      </c>
      <c r="P32" s="22">
        <f t="shared" si="0"/>
        <v>0</v>
      </c>
      <c r="Q32" s="22">
        <f t="shared" si="1"/>
        <v>0</v>
      </c>
      <c r="R32" s="22">
        <f t="shared" si="5"/>
        <v>0</v>
      </c>
      <c r="S32" s="21">
        <f t="shared" si="6"/>
        <v>0</v>
      </c>
      <c r="T32" s="21">
        <f t="shared" si="7"/>
        <v>0</v>
      </c>
      <c r="U32" s="21">
        <f t="shared" si="8"/>
        <v>0</v>
      </c>
      <c r="V32" s="21">
        <f t="shared" si="9"/>
        <v>0</v>
      </c>
      <c r="W32" s="21">
        <f t="shared" si="10"/>
        <v>0</v>
      </c>
      <c r="X32" s="21">
        <f t="shared" si="11"/>
        <v>0</v>
      </c>
      <c r="Y32" s="23">
        <f t="shared" si="12"/>
        <v>0</v>
      </c>
      <c r="Z32" s="21">
        <f t="shared" si="13"/>
        <v>1</v>
      </c>
      <c r="AA32" s="21">
        <f t="shared" si="14"/>
        <v>0</v>
      </c>
      <c r="AB32" s="24"/>
      <c r="AC32" s="25"/>
      <c r="AD32" s="52"/>
      <c r="AE32" s="106"/>
      <c r="AF32" s="105"/>
      <c r="AG32" s="88"/>
      <c r="AH32" s="105"/>
      <c r="AI32" s="105"/>
    </row>
    <row r="33" spans="1:35" ht="17.25" customHeight="1" x14ac:dyDescent="0.15">
      <c r="A33" s="28">
        <f t="shared" si="15"/>
        <v>46258</v>
      </c>
      <c r="B33" s="109" t="str">
        <f>IF(VLOOKUP(A33,休業日一覧!$1:$1048576,3,FALSE)&gt;="休","休",TEXT(A33,"aaa"))</f>
        <v>月</v>
      </c>
      <c r="C33" s="83"/>
      <c r="D33" s="29" t="s">
        <v>24</v>
      </c>
      <c r="E33" s="83"/>
      <c r="F33" s="83"/>
      <c r="G33" s="84" t="str">
        <f t="shared" si="2"/>
        <v/>
      </c>
      <c r="H33" s="85"/>
      <c r="I33" s="132"/>
      <c r="J33" s="133"/>
      <c r="K33" s="133"/>
      <c r="L33" s="134"/>
      <c r="M33" s="43"/>
      <c r="N33" s="21">
        <f t="shared" si="3"/>
        <v>1</v>
      </c>
      <c r="O33" s="22">
        <f t="shared" si="4"/>
        <v>0</v>
      </c>
      <c r="P33" s="22">
        <f t="shared" si="0"/>
        <v>0</v>
      </c>
      <c r="Q33" s="22">
        <f t="shared" si="1"/>
        <v>0</v>
      </c>
      <c r="R33" s="22">
        <f t="shared" si="5"/>
        <v>0</v>
      </c>
      <c r="S33" s="21">
        <f t="shared" si="6"/>
        <v>0</v>
      </c>
      <c r="T33" s="21">
        <f t="shared" si="7"/>
        <v>0</v>
      </c>
      <c r="U33" s="21">
        <f t="shared" si="8"/>
        <v>0</v>
      </c>
      <c r="V33" s="21">
        <f t="shared" si="9"/>
        <v>0</v>
      </c>
      <c r="W33" s="21">
        <f t="shared" si="10"/>
        <v>0</v>
      </c>
      <c r="X33" s="21">
        <f t="shared" si="11"/>
        <v>0</v>
      </c>
      <c r="Y33" s="23">
        <f t="shared" si="12"/>
        <v>0</v>
      </c>
      <c r="Z33" s="21">
        <f t="shared" si="13"/>
        <v>0</v>
      </c>
      <c r="AA33" s="21">
        <f t="shared" si="14"/>
        <v>1</v>
      </c>
      <c r="AB33" s="24"/>
      <c r="AC33" s="25"/>
      <c r="AD33" s="52"/>
      <c r="AE33" s="106"/>
      <c r="AF33" s="105"/>
      <c r="AG33" s="88"/>
      <c r="AH33" s="105"/>
      <c r="AI33" s="105"/>
    </row>
    <row r="34" spans="1:35" ht="17.25" customHeight="1" x14ac:dyDescent="0.15">
      <c r="A34" s="28">
        <f t="shared" si="15"/>
        <v>46259</v>
      </c>
      <c r="B34" s="109" t="str">
        <f>IF(VLOOKUP(A34,休業日一覧!$1:$1048576,3,FALSE)&gt;="休","休",TEXT(A34,"aaa"))</f>
        <v>火</v>
      </c>
      <c r="C34" s="83"/>
      <c r="D34" s="29" t="s">
        <v>24</v>
      </c>
      <c r="E34" s="83"/>
      <c r="F34" s="83"/>
      <c r="G34" s="84" t="str">
        <f t="shared" si="2"/>
        <v/>
      </c>
      <c r="H34" s="85"/>
      <c r="I34" s="132"/>
      <c r="J34" s="133"/>
      <c r="K34" s="133"/>
      <c r="L34" s="134"/>
      <c r="M34" s="43"/>
      <c r="N34" s="21">
        <f t="shared" si="3"/>
        <v>1</v>
      </c>
      <c r="O34" s="22">
        <f t="shared" si="4"/>
        <v>0</v>
      </c>
      <c r="P34" s="22">
        <f t="shared" si="0"/>
        <v>0</v>
      </c>
      <c r="Q34" s="22">
        <f t="shared" si="1"/>
        <v>0</v>
      </c>
      <c r="R34" s="22">
        <f t="shared" si="5"/>
        <v>0</v>
      </c>
      <c r="S34" s="21">
        <f t="shared" si="6"/>
        <v>0</v>
      </c>
      <c r="T34" s="21">
        <f t="shared" si="7"/>
        <v>0</v>
      </c>
      <c r="U34" s="21">
        <f t="shared" si="8"/>
        <v>0</v>
      </c>
      <c r="V34" s="21">
        <f t="shared" si="9"/>
        <v>0</v>
      </c>
      <c r="W34" s="21">
        <f t="shared" si="10"/>
        <v>0</v>
      </c>
      <c r="X34" s="21">
        <f t="shared" si="11"/>
        <v>0</v>
      </c>
      <c r="Y34" s="23">
        <f t="shared" si="12"/>
        <v>0</v>
      </c>
      <c r="Z34" s="21">
        <f t="shared" si="13"/>
        <v>0</v>
      </c>
      <c r="AA34" s="21">
        <f t="shared" si="14"/>
        <v>1</v>
      </c>
      <c r="AB34" s="24"/>
      <c r="AC34" s="25"/>
      <c r="AD34" s="52"/>
      <c r="AE34" s="106"/>
      <c r="AF34" s="105"/>
      <c r="AG34" s="88"/>
      <c r="AH34" s="105"/>
      <c r="AI34" s="105"/>
    </row>
    <row r="35" spans="1:35" ht="17.25" customHeight="1" x14ac:dyDescent="0.15">
      <c r="A35" s="28">
        <f t="shared" si="15"/>
        <v>46260</v>
      </c>
      <c r="B35" s="109" t="str">
        <f>IF(VLOOKUP(A35,休業日一覧!$1:$1048576,3,FALSE)&gt;="休","休",TEXT(A35,"aaa"))</f>
        <v>水</v>
      </c>
      <c r="C35" s="83"/>
      <c r="D35" s="29" t="s">
        <v>24</v>
      </c>
      <c r="E35" s="83"/>
      <c r="F35" s="83"/>
      <c r="G35" s="84" t="str">
        <f t="shared" si="2"/>
        <v/>
      </c>
      <c r="H35" s="85"/>
      <c r="I35" s="132"/>
      <c r="J35" s="133"/>
      <c r="K35" s="133"/>
      <c r="L35" s="134"/>
      <c r="M35" s="43"/>
      <c r="N35" s="21">
        <f t="shared" si="3"/>
        <v>1</v>
      </c>
      <c r="O35" s="22">
        <f t="shared" si="4"/>
        <v>0</v>
      </c>
      <c r="P35" s="22">
        <f t="shared" si="0"/>
        <v>0</v>
      </c>
      <c r="Q35" s="22">
        <f t="shared" si="1"/>
        <v>0</v>
      </c>
      <c r="R35" s="22">
        <f t="shared" si="5"/>
        <v>0</v>
      </c>
      <c r="S35" s="21">
        <f t="shared" si="6"/>
        <v>0</v>
      </c>
      <c r="T35" s="21">
        <f t="shared" si="7"/>
        <v>0</v>
      </c>
      <c r="U35" s="21">
        <f t="shared" si="8"/>
        <v>0</v>
      </c>
      <c r="V35" s="21">
        <f t="shared" si="9"/>
        <v>0</v>
      </c>
      <c r="W35" s="21">
        <f t="shared" si="10"/>
        <v>0</v>
      </c>
      <c r="X35" s="21">
        <f t="shared" si="11"/>
        <v>0</v>
      </c>
      <c r="Y35" s="23">
        <f t="shared" si="12"/>
        <v>0</v>
      </c>
      <c r="Z35" s="21">
        <f t="shared" si="13"/>
        <v>0</v>
      </c>
      <c r="AA35" s="21">
        <f t="shared" si="14"/>
        <v>1</v>
      </c>
      <c r="AB35" s="24"/>
      <c r="AC35" s="25"/>
      <c r="AD35" s="52"/>
      <c r="AE35" s="106"/>
      <c r="AF35" s="105"/>
      <c r="AG35" s="88"/>
      <c r="AH35" s="105"/>
      <c r="AI35" s="105"/>
    </row>
    <row r="36" spans="1:35" ht="17.25" customHeight="1" x14ac:dyDescent="0.15">
      <c r="A36" s="28">
        <f t="shared" si="15"/>
        <v>46261</v>
      </c>
      <c r="B36" s="109" t="str">
        <f>IF(VLOOKUP(A36,休業日一覧!$1:$1048576,3,FALSE)&gt;="休","休",TEXT(A36,"aaa"))</f>
        <v>木</v>
      </c>
      <c r="C36" s="83"/>
      <c r="D36" s="29" t="s">
        <v>24</v>
      </c>
      <c r="E36" s="83"/>
      <c r="F36" s="83"/>
      <c r="G36" s="84" t="str">
        <f t="shared" si="2"/>
        <v/>
      </c>
      <c r="H36" s="85"/>
      <c r="I36" s="132"/>
      <c r="J36" s="133"/>
      <c r="K36" s="133"/>
      <c r="L36" s="134"/>
      <c r="M36" s="43"/>
      <c r="N36" s="21">
        <f t="shared" si="3"/>
        <v>1</v>
      </c>
      <c r="O36" s="22">
        <f t="shared" si="4"/>
        <v>0</v>
      </c>
      <c r="P36" s="22">
        <f t="shared" si="0"/>
        <v>0</v>
      </c>
      <c r="Q36" s="22">
        <f t="shared" si="1"/>
        <v>0</v>
      </c>
      <c r="R36" s="22">
        <f t="shared" si="5"/>
        <v>0</v>
      </c>
      <c r="S36" s="21">
        <f t="shared" si="6"/>
        <v>0</v>
      </c>
      <c r="T36" s="21">
        <f t="shared" si="7"/>
        <v>0</v>
      </c>
      <c r="U36" s="21">
        <f t="shared" si="8"/>
        <v>0</v>
      </c>
      <c r="V36" s="21">
        <f t="shared" si="9"/>
        <v>0</v>
      </c>
      <c r="W36" s="21">
        <f t="shared" si="10"/>
        <v>0</v>
      </c>
      <c r="X36" s="21">
        <f t="shared" si="11"/>
        <v>0</v>
      </c>
      <c r="Y36" s="23">
        <f t="shared" si="12"/>
        <v>0</v>
      </c>
      <c r="Z36" s="21">
        <f t="shared" si="13"/>
        <v>0</v>
      </c>
      <c r="AA36" s="21">
        <f t="shared" si="14"/>
        <v>1</v>
      </c>
      <c r="AB36" s="24"/>
      <c r="AC36" s="25"/>
      <c r="AD36" s="52"/>
      <c r="AE36" s="106"/>
      <c r="AF36" s="105"/>
      <c r="AG36" s="88"/>
      <c r="AH36" s="105"/>
      <c r="AI36" s="105"/>
    </row>
    <row r="37" spans="1:35" ht="17.25" customHeight="1" x14ac:dyDescent="0.15">
      <c r="A37" s="28">
        <f t="shared" si="15"/>
        <v>46262</v>
      </c>
      <c r="B37" s="109" t="str">
        <f>IF(VLOOKUP(A37,休業日一覧!$1:$1048576,3,FALSE)&gt;="休","休",TEXT(A37,"aaa"))</f>
        <v>金</v>
      </c>
      <c r="C37" s="83"/>
      <c r="D37" s="29" t="s">
        <v>24</v>
      </c>
      <c r="E37" s="83"/>
      <c r="F37" s="83"/>
      <c r="G37" s="84" t="str">
        <f t="shared" si="2"/>
        <v/>
      </c>
      <c r="H37" s="85"/>
      <c r="I37" s="132"/>
      <c r="J37" s="133"/>
      <c r="K37" s="133"/>
      <c r="L37" s="134"/>
      <c r="M37" s="43"/>
      <c r="N37" s="21">
        <f t="shared" si="3"/>
        <v>1</v>
      </c>
      <c r="O37" s="22">
        <f t="shared" si="4"/>
        <v>0</v>
      </c>
      <c r="P37" s="22">
        <f t="shared" si="0"/>
        <v>0</v>
      </c>
      <c r="Q37" s="22">
        <f t="shared" si="1"/>
        <v>0</v>
      </c>
      <c r="R37" s="22">
        <f t="shared" si="5"/>
        <v>0</v>
      </c>
      <c r="S37" s="21">
        <f t="shared" si="6"/>
        <v>0</v>
      </c>
      <c r="T37" s="21">
        <f t="shared" si="7"/>
        <v>0</v>
      </c>
      <c r="U37" s="21">
        <f t="shared" si="8"/>
        <v>0</v>
      </c>
      <c r="V37" s="21">
        <f t="shared" si="9"/>
        <v>0</v>
      </c>
      <c r="W37" s="21">
        <f t="shared" si="10"/>
        <v>0</v>
      </c>
      <c r="X37" s="21">
        <f t="shared" si="11"/>
        <v>0</v>
      </c>
      <c r="Y37" s="23">
        <f t="shared" si="12"/>
        <v>0</v>
      </c>
      <c r="Z37" s="21">
        <f t="shared" si="13"/>
        <v>0</v>
      </c>
      <c r="AA37" s="21">
        <f t="shared" si="14"/>
        <v>1</v>
      </c>
      <c r="AB37" s="24"/>
      <c r="AC37" s="25"/>
      <c r="AD37" s="52"/>
      <c r="AE37" s="106"/>
      <c r="AF37" s="105"/>
      <c r="AG37" s="88"/>
      <c r="AH37" s="105"/>
      <c r="AI37" s="105"/>
    </row>
    <row r="38" spans="1:35" ht="17.25" customHeight="1" x14ac:dyDescent="0.15">
      <c r="A38" s="28">
        <f>IF(MONTH(A37)=MONTH(A37+1),A37+1,"")</f>
        <v>46263</v>
      </c>
      <c r="B38" s="109" t="str">
        <f>IF(VLOOKUP(A38,休業日一覧!$1:$1048576,3,FALSE)&gt;="休","休",TEXT(A38,"aaa"))</f>
        <v>土</v>
      </c>
      <c r="C38" s="83"/>
      <c r="D38" s="29" t="s">
        <v>24</v>
      </c>
      <c r="E38" s="83"/>
      <c r="F38" s="83"/>
      <c r="G38" s="84" t="str">
        <f t="shared" si="2"/>
        <v/>
      </c>
      <c r="H38" s="85"/>
      <c r="I38" s="132"/>
      <c r="J38" s="133"/>
      <c r="K38" s="133"/>
      <c r="L38" s="134"/>
      <c r="M38" s="43"/>
      <c r="N38" s="21">
        <f t="shared" si="3"/>
        <v>0</v>
      </c>
      <c r="O38" s="22">
        <f t="shared" si="4"/>
        <v>0</v>
      </c>
      <c r="P38" s="22">
        <f t="shared" si="0"/>
        <v>0</v>
      </c>
      <c r="Q38" s="22">
        <f t="shared" si="1"/>
        <v>0</v>
      </c>
      <c r="R38" s="22">
        <f t="shared" si="5"/>
        <v>0</v>
      </c>
      <c r="S38" s="21">
        <f t="shared" si="6"/>
        <v>0</v>
      </c>
      <c r="T38" s="21">
        <f t="shared" si="7"/>
        <v>0</v>
      </c>
      <c r="U38" s="21">
        <f t="shared" si="8"/>
        <v>0</v>
      </c>
      <c r="V38" s="21">
        <f t="shared" si="9"/>
        <v>0</v>
      </c>
      <c r="W38" s="21">
        <f t="shared" si="10"/>
        <v>0</v>
      </c>
      <c r="X38" s="21">
        <f t="shared" si="11"/>
        <v>0</v>
      </c>
      <c r="Y38" s="23">
        <f t="shared" si="12"/>
        <v>0</v>
      </c>
      <c r="Z38" s="21">
        <f t="shared" si="13"/>
        <v>1</v>
      </c>
      <c r="AA38" s="21">
        <f t="shared" si="14"/>
        <v>0</v>
      </c>
      <c r="AB38" s="24"/>
      <c r="AC38" s="25"/>
      <c r="AD38" s="52"/>
      <c r="AE38" s="106"/>
      <c r="AF38" s="105"/>
      <c r="AG38" s="88"/>
      <c r="AH38" s="105"/>
      <c r="AI38" s="105"/>
    </row>
    <row r="39" spans="1:35" ht="17.25" customHeight="1" x14ac:dyDescent="0.15">
      <c r="A39" s="28">
        <f>IF(MONTH(A37)=MONTH(A37+2),A37+2,"")</f>
        <v>46264</v>
      </c>
      <c r="B39" s="109" t="str">
        <f>IF(VLOOKUP(A39,休業日一覧!$1:$1048576,3,FALSE)&gt;="休","休",TEXT(A39,"aaa"))</f>
        <v>日</v>
      </c>
      <c r="C39" s="83"/>
      <c r="D39" s="29" t="s">
        <v>24</v>
      </c>
      <c r="E39" s="83"/>
      <c r="F39" s="83"/>
      <c r="G39" s="84" t="str">
        <f t="shared" si="2"/>
        <v/>
      </c>
      <c r="H39" s="85"/>
      <c r="I39" s="132"/>
      <c r="J39" s="133"/>
      <c r="K39" s="133"/>
      <c r="L39" s="134"/>
      <c r="M39" s="43"/>
      <c r="N39" s="21">
        <f t="shared" si="3"/>
        <v>0</v>
      </c>
      <c r="O39" s="22">
        <f t="shared" si="4"/>
        <v>0</v>
      </c>
      <c r="P39" s="22">
        <f t="shared" si="0"/>
        <v>0</v>
      </c>
      <c r="Q39" s="22">
        <f t="shared" si="1"/>
        <v>0</v>
      </c>
      <c r="R39" s="22">
        <f t="shared" si="5"/>
        <v>0</v>
      </c>
      <c r="S39" s="21">
        <f t="shared" si="6"/>
        <v>0</v>
      </c>
      <c r="T39" s="21">
        <f t="shared" si="7"/>
        <v>0</v>
      </c>
      <c r="U39" s="21">
        <f t="shared" si="8"/>
        <v>0</v>
      </c>
      <c r="V39" s="21">
        <f t="shared" si="9"/>
        <v>0</v>
      </c>
      <c r="W39" s="21">
        <f t="shared" si="10"/>
        <v>0</v>
      </c>
      <c r="X39" s="21">
        <f t="shared" si="11"/>
        <v>0</v>
      </c>
      <c r="Y39" s="23">
        <f t="shared" si="12"/>
        <v>0</v>
      </c>
      <c r="Z39" s="21">
        <f t="shared" si="13"/>
        <v>1</v>
      </c>
      <c r="AA39" s="21">
        <f t="shared" si="14"/>
        <v>0</v>
      </c>
      <c r="AB39" s="24"/>
      <c r="AC39" s="25"/>
      <c r="AD39" s="52"/>
      <c r="AE39" s="106"/>
      <c r="AF39" s="105"/>
      <c r="AG39" s="88"/>
      <c r="AH39" s="105"/>
      <c r="AI39" s="105"/>
    </row>
    <row r="40" spans="1:35" ht="17.25" customHeight="1" x14ac:dyDescent="0.15">
      <c r="A40" s="28">
        <f>IF(MONTH(A37)=MONTH(A37+3),A37+3,"")</f>
        <v>46265</v>
      </c>
      <c r="B40" s="109" t="str">
        <f>IF(VLOOKUP(A40,休業日一覧!$1:$1048576,3,FALSE)&gt;="休","休",TEXT(A40,"aaa"))</f>
        <v>月</v>
      </c>
      <c r="C40" s="83"/>
      <c r="D40" s="29" t="s">
        <v>24</v>
      </c>
      <c r="E40" s="83"/>
      <c r="F40" s="83"/>
      <c r="G40" s="84" t="str">
        <f t="shared" si="2"/>
        <v/>
      </c>
      <c r="H40" s="85"/>
      <c r="I40" s="132"/>
      <c r="J40" s="133"/>
      <c r="K40" s="133"/>
      <c r="L40" s="134"/>
      <c r="M40" s="43"/>
      <c r="N40" s="21">
        <f>IF((OR(B40="土",B40="日",B40="祝",B40="休",B40="")),0,1)</f>
        <v>1</v>
      </c>
      <c r="O40" s="22">
        <f t="shared" si="4"/>
        <v>0</v>
      </c>
      <c r="P40" s="22">
        <f t="shared" si="0"/>
        <v>0</v>
      </c>
      <c r="Q40" s="22">
        <f t="shared" si="1"/>
        <v>0</v>
      </c>
      <c r="R40" s="22">
        <f t="shared" si="5"/>
        <v>0</v>
      </c>
      <c r="S40" s="21">
        <f t="shared" si="6"/>
        <v>0</v>
      </c>
      <c r="T40" s="21">
        <f t="shared" si="7"/>
        <v>0</v>
      </c>
      <c r="U40" s="21">
        <f t="shared" si="8"/>
        <v>0</v>
      </c>
      <c r="V40" s="21">
        <f t="shared" si="9"/>
        <v>0</v>
      </c>
      <c r="W40" s="21">
        <f t="shared" si="10"/>
        <v>0</v>
      </c>
      <c r="X40" s="21">
        <f t="shared" si="11"/>
        <v>0</v>
      </c>
      <c r="Y40" s="23">
        <f t="shared" si="12"/>
        <v>0</v>
      </c>
      <c r="Z40" s="21">
        <f t="shared" si="13"/>
        <v>0</v>
      </c>
      <c r="AA40" s="21">
        <f>IF(COUNTIFS(N40,1,O40,0)+COUNTIF(S40,1)+COUNTIF(T40,1)+COUNTIF(U40,1)+COUNTIF(V40,1)+COUNTIF(W40,1)+COUNTIF(X40,1),1,0)</f>
        <v>1</v>
      </c>
      <c r="AB40" s="24" t="e">
        <f>IF(MONTH(A61)=MONTH(A61+3),IF(C67="","",C68-C67-O67),"")</f>
        <v>#VALUE!</v>
      </c>
      <c r="AC40" s="25"/>
      <c r="AD40" s="52"/>
      <c r="AE40" s="106"/>
      <c r="AF40" s="105"/>
      <c r="AG40" s="88"/>
      <c r="AH40" s="105"/>
      <c r="AI40" s="105"/>
    </row>
    <row r="41" spans="1:35" ht="17.25" customHeight="1" x14ac:dyDescent="0.15">
      <c r="A41" s="141" t="s">
        <v>30</v>
      </c>
      <c r="B41" s="142"/>
      <c r="C41" s="142"/>
      <c r="D41" s="142"/>
      <c r="E41" s="142"/>
      <c r="F41" s="142"/>
      <c r="G41" s="35">
        <f>SUM(G10:G40)</f>
        <v>0</v>
      </c>
      <c r="H41" s="36"/>
      <c r="I41" s="132"/>
      <c r="J41" s="133"/>
      <c r="K41" s="133"/>
      <c r="L41" s="134"/>
      <c r="M41" s="43"/>
      <c r="N41" s="21">
        <f>SUM(N10:N40)</f>
        <v>20</v>
      </c>
      <c r="O41" s="22">
        <f>SUM(O10:O40)</f>
        <v>0</v>
      </c>
      <c r="P41" s="22">
        <f>SUM(P10:P40)</f>
        <v>0</v>
      </c>
      <c r="Q41" s="22">
        <f>SUM(Q10:Q40)</f>
        <v>0</v>
      </c>
      <c r="R41" s="22">
        <f>SUM(R10:R40)</f>
        <v>0</v>
      </c>
      <c r="S41" s="21">
        <f t="shared" ref="S41:AA41" si="16">SUM(S10:S40)</f>
        <v>0</v>
      </c>
      <c r="T41" s="21">
        <f t="shared" si="16"/>
        <v>0</v>
      </c>
      <c r="U41" s="21">
        <f t="shared" si="16"/>
        <v>0</v>
      </c>
      <c r="V41" s="21">
        <f>SUM(V10:V40)</f>
        <v>0</v>
      </c>
      <c r="W41" s="21">
        <f t="shared" si="16"/>
        <v>0</v>
      </c>
      <c r="X41" s="21">
        <f t="shared" si="16"/>
        <v>0</v>
      </c>
      <c r="Y41" s="21">
        <f t="shared" si="16"/>
        <v>0</v>
      </c>
      <c r="Z41" s="21">
        <f t="shared" si="16"/>
        <v>11</v>
      </c>
      <c r="AA41" s="21">
        <f t="shared" si="16"/>
        <v>20</v>
      </c>
      <c r="AB41" s="24"/>
      <c r="AC41" s="25"/>
      <c r="AD41" s="52"/>
      <c r="AE41" s="106"/>
      <c r="AF41" s="105"/>
      <c r="AG41" s="88"/>
      <c r="AH41" s="105"/>
      <c r="AI41" s="105"/>
    </row>
    <row r="42" spans="1:35" ht="17.25" customHeight="1" x14ac:dyDescent="0.15">
      <c r="A42" s="141" t="s">
        <v>31</v>
      </c>
      <c r="B42" s="142"/>
      <c r="C42" s="142"/>
      <c r="D42" s="142"/>
      <c r="E42" s="142"/>
      <c r="F42" s="142"/>
      <c r="G42" s="35">
        <f>IF(SUM(G10:G40)-(F53*7.75/24)&gt;0,SUM(G10:G40)-(F53*7.75/24),0)</f>
        <v>0</v>
      </c>
      <c r="H42" s="36"/>
      <c r="I42" s="135"/>
      <c r="J42" s="136"/>
      <c r="K42" s="136"/>
      <c r="L42" s="137"/>
      <c r="M42" s="43"/>
      <c r="N42" s="21">
        <f>N41-O41+S41+T41+U41+V41+W41+X41</f>
        <v>20</v>
      </c>
      <c r="O42" s="22"/>
      <c r="P42" s="22"/>
      <c r="Q42" s="22"/>
      <c r="R42" s="22"/>
      <c r="S42" s="21"/>
      <c r="T42" s="21"/>
      <c r="U42" s="21"/>
      <c r="V42" s="21"/>
      <c r="W42" s="21"/>
      <c r="X42" s="21"/>
      <c r="Y42" s="23"/>
      <c r="Z42" s="21"/>
      <c r="AA42" s="37"/>
      <c r="AB42" s="24"/>
      <c r="AC42" s="25"/>
      <c r="AD42" s="52"/>
      <c r="AE42" s="105"/>
      <c r="AF42" s="105"/>
      <c r="AG42" s="88"/>
      <c r="AH42" s="105"/>
      <c r="AI42" s="105"/>
    </row>
    <row r="43" spans="1:35" ht="25.5" customHeight="1" x14ac:dyDescent="0.15">
      <c r="A43" s="138" t="s">
        <v>42</v>
      </c>
      <c r="B43" s="139"/>
      <c r="C43" s="139"/>
      <c r="D43" s="139"/>
      <c r="E43" s="139"/>
      <c r="F43" s="139"/>
      <c r="G43" s="139"/>
      <c r="H43" s="139"/>
      <c r="I43" s="139"/>
      <c r="J43" s="139"/>
      <c r="K43" s="139"/>
      <c r="L43" s="139"/>
      <c r="N43" s="38">
        <f>SUM(G10:G40)</f>
        <v>0</v>
      </c>
      <c r="AA43" s="37"/>
      <c r="AD43" s="52"/>
    </row>
    <row r="44" spans="1:35" ht="13.5" customHeight="1" x14ac:dyDescent="0.15">
      <c r="A44" s="138" t="s">
        <v>32</v>
      </c>
      <c r="B44" s="139"/>
      <c r="C44" s="139"/>
      <c r="D44" s="139"/>
      <c r="E44" s="139"/>
      <c r="F44" s="139"/>
      <c r="G44" s="139"/>
      <c r="H44" s="139"/>
      <c r="I44" s="139"/>
      <c r="J44" s="139"/>
      <c r="K44" s="139"/>
      <c r="L44" s="139"/>
      <c r="N44" s="38"/>
      <c r="AA44" s="37"/>
      <c r="AD44" s="52"/>
    </row>
    <row r="45" spans="1:35" ht="13.5" customHeight="1" x14ac:dyDescent="0.15">
      <c r="A45" s="138" t="s">
        <v>52</v>
      </c>
      <c r="B45" s="139"/>
      <c r="C45" s="139"/>
      <c r="D45" s="139"/>
      <c r="E45" s="139"/>
      <c r="F45" s="139"/>
      <c r="G45" s="139"/>
      <c r="H45" s="139"/>
      <c r="I45" s="139"/>
      <c r="J45" s="139"/>
      <c r="K45" s="139"/>
      <c r="L45" s="139"/>
      <c r="N45" s="38"/>
      <c r="AA45" s="37"/>
      <c r="AD45" s="52"/>
    </row>
    <row r="46" spans="1:35" ht="38.1" customHeight="1" x14ac:dyDescent="0.15">
      <c r="A46" s="138" t="s">
        <v>68</v>
      </c>
      <c r="B46" s="139"/>
      <c r="C46" s="139"/>
      <c r="D46" s="139"/>
      <c r="E46" s="139"/>
      <c r="F46" s="139"/>
      <c r="G46" s="139"/>
      <c r="H46" s="139"/>
      <c r="I46" s="139"/>
      <c r="J46" s="139"/>
      <c r="K46" s="139"/>
      <c r="L46" s="139"/>
      <c r="N46" s="38"/>
      <c r="AA46" s="37"/>
      <c r="AD46" s="52"/>
    </row>
    <row r="47" spans="1:35" ht="13.5" customHeight="1" x14ac:dyDescent="0.15">
      <c r="A47" s="138" t="s">
        <v>55</v>
      </c>
      <c r="B47" s="139"/>
      <c r="C47" s="139"/>
      <c r="D47" s="139"/>
      <c r="E47" s="139"/>
      <c r="F47" s="139"/>
      <c r="G47" s="139"/>
      <c r="H47" s="139"/>
      <c r="I47" s="139"/>
      <c r="J47" s="139"/>
      <c r="K47" s="139"/>
      <c r="L47" s="139"/>
      <c r="N47" s="38"/>
      <c r="AA47" s="37"/>
      <c r="AD47" s="52"/>
    </row>
    <row r="48" spans="1:35" ht="13.5" customHeight="1" x14ac:dyDescent="0.15">
      <c r="A48" s="97"/>
      <c r="B48" s="98"/>
      <c r="C48" s="98"/>
      <c r="D48" s="98"/>
      <c r="E48" s="98"/>
      <c r="F48" s="98"/>
      <c r="G48" s="98"/>
      <c r="H48" s="98"/>
      <c r="I48" s="98"/>
      <c r="J48" s="98"/>
      <c r="K48" s="98"/>
      <c r="L48" s="98"/>
      <c r="N48" s="38"/>
      <c r="AA48" s="37"/>
      <c r="AD48" s="52"/>
    </row>
    <row r="49" spans="1:48" ht="13.5" customHeight="1" x14ac:dyDescent="0.15">
      <c r="A49" s="8" t="s">
        <v>66</v>
      </c>
      <c r="B49" s="98"/>
      <c r="C49" s="98"/>
      <c r="D49" s="98"/>
      <c r="E49" s="98"/>
      <c r="F49" s="98"/>
      <c r="G49" s="98"/>
      <c r="H49" s="98"/>
      <c r="I49" s="98"/>
      <c r="J49" s="98"/>
      <c r="K49" s="98"/>
      <c r="L49" s="98"/>
      <c r="N49" s="38"/>
      <c r="AA49" s="37"/>
      <c r="AD49" s="52"/>
    </row>
    <row r="50" spans="1:48" ht="13.5" customHeight="1" x14ac:dyDescent="0.15">
      <c r="A50" s="97"/>
      <c r="B50" s="98"/>
      <c r="C50" s="98"/>
      <c r="D50" s="98"/>
      <c r="E50" s="98"/>
      <c r="F50" s="98"/>
      <c r="G50" s="98"/>
      <c r="H50" s="98"/>
      <c r="I50" s="98"/>
      <c r="J50" s="98"/>
      <c r="K50" s="98"/>
      <c r="L50" s="98"/>
      <c r="N50" s="38"/>
      <c r="AA50" s="37"/>
      <c r="AD50" s="52"/>
    </row>
    <row r="51" spans="1:48" ht="13.5" customHeight="1" x14ac:dyDescent="0.15">
      <c r="A51" s="8" t="s">
        <v>60</v>
      </c>
      <c r="B51" s="98"/>
      <c r="C51" s="98"/>
      <c r="D51" s="98"/>
      <c r="E51" s="98"/>
      <c r="F51" s="98"/>
      <c r="G51" s="98"/>
      <c r="H51" s="98"/>
      <c r="I51" s="98"/>
      <c r="J51" s="98"/>
      <c r="K51" s="98"/>
      <c r="L51" s="98"/>
      <c r="N51" s="38"/>
      <c r="AA51" s="37"/>
      <c r="AD51" s="52"/>
    </row>
    <row r="52" spans="1:48" ht="13.5" customHeight="1" thickBot="1" x14ac:dyDescent="0.2">
      <c r="A52" s="97"/>
      <c r="B52" s="98"/>
      <c r="C52" s="98"/>
      <c r="D52" s="98"/>
      <c r="E52" s="98"/>
      <c r="F52" s="98"/>
      <c r="G52" s="98"/>
      <c r="H52" s="98"/>
      <c r="I52" s="98"/>
      <c r="J52" s="98"/>
      <c r="K52" s="98"/>
      <c r="L52" s="98"/>
      <c r="N52" s="38"/>
      <c r="AA52" s="37"/>
      <c r="AD52" s="52"/>
    </row>
    <row r="53" spans="1:48" s="49" customFormat="1" ht="13.5" customHeight="1" thickBot="1" x14ac:dyDescent="0.2">
      <c r="A53" s="69" t="s">
        <v>67</v>
      </c>
      <c r="B53" s="66"/>
      <c r="C53" s="62"/>
      <c r="D53" s="54"/>
      <c r="E53" s="67"/>
      <c r="F53" s="68">
        <f>IF(M11=N42,M11,N42)</f>
        <v>20</v>
      </c>
      <c r="G53" s="54"/>
      <c r="H53" s="54"/>
      <c r="I53" s="54"/>
      <c r="J53" s="54"/>
      <c r="K53" s="54"/>
      <c r="L53" s="54"/>
      <c r="M53" s="55"/>
      <c r="N53" s="56"/>
      <c r="O53" s="2"/>
      <c r="P53" s="2"/>
      <c r="Q53" s="2"/>
      <c r="R53" s="2"/>
      <c r="S53" s="57"/>
      <c r="T53" s="57"/>
      <c r="U53" s="57"/>
      <c r="V53" s="63"/>
      <c r="W53" s="63"/>
      <c r="X53" s="63"/>
      <c r="Y53" s="2"/>
      <c r="Z53" s="57"/>
      <c r="AA53" s="58"/>
      <c r="AB53" s="59"/>
      <c r="AD53" s="60"/>
      <c r="AE53" s="107"/>
      <c r="AF53" s="107"/>
      <c r="AG53" s="89"/>
      <c r="AH53" s="107"/>
      <c r="AI53" s="107"/>
      <c r="AJ53" s="107"/>
      <c r="AK53" s="107"/>
      <c r="AL53" s="107"/>
      <c r="AM53" s="107"/>
      <c r="AN53" s="107"/>
      <c r="AO53" s="107"/>
      <c r="AP53" s="107"/>
      <c r="AQ53" s="107"/>
      <c r="AR53" s="107"/>
      <c r="AS53" s="107"/>
      <c r="AT53" s="89"/>
      <c r="AU53" s="89"/>
      <c r="AV53" s="89"/>
    </row>
    <row r="54" spans="1:48" s="49" customFormat="1" ht="13.5" customHeight="1" x14ac:dyDescent="0.15">
      <c r="A54" s="61"/>
      <c r="B54" s="66"/>
      <c r="C54" s="62"/>
      <c r="D54" s="54"/>
      <c r="E54" s="54"/>
      <c r="F54" s="54"/>
      <c r="G54" s="54"/>
      <c r="H54" s="54"/>
      <c r="I54" s="54"/>
      <c r="J54" s="54"/>
      <c r="K54" s="54"/>
      <c r="L54" s="54"/>
      <c r="M54" s="55"/>
      <c r="N54" s="56"/>
      <c r="O54" s="2"/>
      <c r="P54" s="2"/>
      <c r="Q54" s="2"/>
      <c r="R54" s="2"/>
      <c r="S54" s="57"/>
      <c r="T54" s="57"/>
      <c r="U54" s="57"/>
      <c r="V54" s="63"/>
      <c r="W54" s="63"/>
      <c r="X54" s="63"/>
      <c r="Y54" s="2"/>
      <c r="Z54" s="57"/>
      <c r="AA54" s="58"/>
      <c r="AB54" s="59"/>
      <c r="AD54" s="60"/>
      <c r="AE54" s="107"/>
      <c r="AF54" s="107"/>
      <c r="AG54" s="89"/>
      <c r="AH54" s="107"/>
      <c r="AI54" s="107"/>
      <c r="AJ54" s="107"/>
      <c r="AK54" s="107"/>
      <c r="AL54" s="107"/>
      <c r="AM54" s="107"/>
      <c r="AN54" s="107"/>
      <c r="AO54" s="107"/>
      <c r="AP54" s="107"/>
      <c r="AQ54" s="107"/>
      <c r="AR54" s="107"/>
      <c r="AS54" s="107"/>
      <c r="AT54" s="89"/>
      <c r="AU54" s="89"/>
      <c r="AV54" s="89"/>
    </row>
    <row r="55" spans="1:48" s="49" customFormat="1" ht="26.1" customHeight="1" x14ac:dyDescent="0.15">
      <c r="A55" s="138" t="s">
        <v>61</v>
      </c>
      <c r="B55" s="140"/>
      <c r="C55" s="140"/>
      <c r="D55" s="140"/>
      <c r="E55" s="140"/>
      <c r="F55" s="140"/>
      <c r="G55" s="140"/>
      <c r="H55" s="140"/>
      <c r="I55" s="140"/>
      <c r="J55" s="140"/>
      <c r="K55" s="140"/>
      <c r="L55" s="140"/>
      <c r="M55" s="55"/>
      <c r="N55" s="56"/>
      <c r="O55" s="2"/>
      <c r="P55" s="2"/>
      <c r="Q55" s="2"/>
      <c r="R55" s="2"/>
      <c r="S55" s="57"/>
      <c r="T55" s="57"/>
      <c r="U55" s="57"/>
      <c r="V55" s="63"/>
      <c r="W55" s="63"/>
      <c r="X55" s="63"/>
      <c r="Y55" s="2"/>
      <c r="Z55" s="57"/>
      <c r="AA55" s="58"/>
      <c r="AB55" s="59"/>
      <c r="AD55" s="60"/>
      <c r="AE55" s="107"/>
      <c r="AF55" s="107"/>
      <c r="AG55" s="89"/>
      <c r="AH55" s="107"/>
      <c r="AI55" s="107"/>
      <c r="AJ55" s="107"/>
      <c r="AK55" s="107"/>
      <c r="AL55" s="107"/>
      <c r="AM55" s="107"/>
      <c r="AN55" s="107"/>
      <c r="AO55" s="107"/>
      <c r="AP55" s="107"/>
      <c r="AQ55" s="107"/>
      <c r="AR55" s="107"/>
      <c r="AS55" s="107"/>
      <c r="AT55" s="89"/>
      <c r="AU55" s="89"/>
      <c r="AV55" s="89"/>
    </row>
    <row r="56" spans="1:48" x14ac:dyDescent="0.15">
      <c r="A56" s="71"/>
      <c r="B56" s="70"/>
      <c r="C56" s="70"/>
      <c r="D56" s="70"/>
      <c r="E56" s="70"/>
      <c r="G56" s="70"/>
      <c r="AA56" s="37"/>
      <c r="AD56" s="52"/>
    </row>
    <row r="57" spans="1:48" x14ac:dyDescent="0.15">
      <c r="A57" s="71" t="s">
        <v>59</v>
      </c>
      <c r="B57" s="70"/>
      <c r="C57" s="70"/>
      <c r="D57" s="70"/>
      <c r="E57" s="70"/>
      <c r="G57" s="70"/>
      <c r="AA57" s="37"/>
      <c r="AD57" s="52"/>
    </row>
    <row r="58" spans="1:48" x14ac:dyDescent="0.15">
      <c r="A58" s="71" t="s">
        <v>83</v>
      </c>
      <c r="B58" s="70"/>
      <c r="C58" s="70" t="s">
        <v>103</v>
      </c>
      <c r="D58" s="70"/>
      <c r="E58" s="70"/>
      <c r="G58" s="70"/>
      <c r="AA58" s="37"/>
      <c r="AD58" s="52"/>
    </row>
    <row r="59" spans="1:48" x14ac:dyDescent="0.15">
      <c r="A59" s="86" t="s">
        <v>69</v>
      </c>
      <c r="B59" s="113">
        <v>21</v>
      </c>
      <c r="C59" s="87" t="s">
        <v>58</v>
      </c>
      <c r="AD59" s="52"/>
    </row>
    <row r="60" spans="1:48" x14ac:dyDescent="0.15">
      <c r="A60" s="86" t="s">
        <v>70</v>
      </c>
      <c r="B60" s="113">
        <v>18</v>
      </c>
      <c r="C60" s="87" t="s">
        <v>58</v>
      </c>
      <c r="AD60" s="52"/>
    </row>
    <row r="61" spans="1:48" s="103" customFormat="1" x14ac:dyDescent="0.15">
      <c r="A61" s="86" t="s">
        <v>71</v>
      </c>
      <c r="B61" s="113">
        <v>22</v>
      </c>
      <c r="C61" s="87" t="s">
        <v>58</v>
      </c>
      <c r="D61" s="99"/>
      <c r="E61" s="99"/>
      <c r="F61" s="70"/>
      <c r="G61" s="99"/>
      <c r="H61" s="70"/>
      <c r="I61" s="70"/>
      <c r="J61" s="70"/>
      <c r="K61" s="70"/>
      <c r="L61" s="70"/>
      <c r="M61" s="41"/>
      <c r="N61" s="1"/>
      <c r="O61" s="2"/>
      <c r="P61" s="2"/>
      <c r="Q61" s="2"/>
      <c r="R61" s="2"/>
      <c r="S61" s="1"/>
      <c r="T61" s="1"/>
      <c r="U61" s="1"/>
      <c r="V61" s="63"/>
      <c r="W61" s="63"/>
      <c r="X61" s="63"/>
      <c r="Y61" s="3"/>
      <c r="Z61" s="1"/>
      <c r="AA61" s="1"/>
      <c r="AB61" s="4"/>
      <c r="AC61"/>
      <c r="AD61" s="4"/>
      <c r="AE61" s="104"/>
      <c r="AF61" s="104"/>
      <c r="AG61" s="70"/>
      <c r="AH61" s="104"/>
      <c r="AI61" s="104"/>
      <c r="AJ61" s="108"/>
      <c r="AK61" s="108"/>
      <c r="AL61" s="108"/>
      <c r="AM61" s="108"/>
      <c r="AN61" s="108"/>
      <c r="AO61" s="108"/>
      <c r="AP61" s="108"/>
      <c r="AQ61" s="108"/>
      <c r="AR61" s="108"/>
      <c r="AS61" s="108"/>
      <c r="AT61" s="99"/>
      <c r="AU61" s="99"/>
      <c r="AV61" s="99"/>
    </row>
    <row r="62" spans="1:48" s="103" customFormat="1" x14ac:dyDescent="0.15">
      <c r="A62" s="86" t="s">
        <v>72</v>
      </c>
      <c r="B62" s="113">
        <v>22</v>
      </c>
      <c r="C62" s="87" t="s">
        <v>58</v>
      </c>
      <c r="D62" s="99"/>
      <c r="E62" s="99"/>
      <c r="F62" s="70"/>
      <c r="G62" s="99"/>
      <c r="H62" s="70"/>
      <c r="I62" s="70"/>
      <c r="J62" s="70"/>
      <c r="K62" s="70"/>
      <c r="L62" s="70"/>
      <c r="M62" s="41"/>
      <c r="N62" s="1"/>
      <c r="O62" s="2"/>
      <c r="P62" s="2"/>
      <c r="Q62" s="2"/>
      <c r="R62" s="2"/>
      <c r="S62" s="1"/>
      <c r="T62" s="1"/>
      <c r="U62" s="1"/>
      <c r="V62" s="63"/>
      <c r="W62" s="63"/>
      <c r="X62" s="63"/>
      <c r="Y62" s="3"/>
      <c r="Z62" s="1"/>
      <c r="AA62" s="1"/>
      <c r="AB62" s="4"/>
      <c r="AC62"/>
      <c r="AD62" s="4"/>
      <c r="AE62" s="104"/>
      <c r="AF62" s="104"/>
      <c r="AG62" s="70"/>
      <c r="AH62" s="104"/>
      <c r="AI62" s="104"/>
      <c r="AJ62" s="108"/>
      <c r="AK62" s="108"/>
      <c r="AL62" s="108"/>
      <c r="AM62" s="108"/>
      <c r="AN62" s="108"/>
      <c r="AO62" s="108"/>
      <c r="AP62" s="108"/>
      <c r="AQ62" s="108"/>
      <c r="AR62" s="108"/>
      <c r="AS62" s="108"/>
      <c r="AT62" s="99"/>
      <c r="AU62" s="99"/>
      <c r="AV62" s="99"/>
    </row>
    <row r="63" spans="1:48" s="103" customFormat="1" x14ac:dyDescent="0.15">
      <c r="A63" s="86" t="s">
        <v>73</v>
      </c>
      <c r="B63" s="113">
        <v>20</v>
      </c>
      <c r="C63" s="87" t="s">
        <v>58</v>
      </c>
      <c r="D63" s="99"/>
      <c r="E63" s="99"/>
      <c r="F63" s="70"/>
      <c r="G63" s="99"/>
      <c r="H63" s="70"/>
      <c r="I63" s="70"/>
      <c r="J63" s="70"/>
      <c r="K63" s="70"/>
      <c r="L63" s="70"/>
      <c r="M63" s="41"/>
      <c r="N63" s="1"/>
      <c r="O63" s="2"/>
      <c r="P63" s="2"/>
      <c r="Q63" s="2"/>
      <c r="R63" s="2"/>
      <c r="S63" s="1"/>
      <c r="T63" s="1"/>
      <c r="U63" s="1"/>
      <c r="V63" s="63"/>
      <c r="W63" s="63"/>
      <c r="X63" s="63"/>
      <c r="Y63" s="3"/>
      <c r="Z63" s="1"/>
      <c r="AA63" s="1"/>
      <c r="AB63" s="4"/>
      <c r="AC63"/>
      <c r="AD63" s="4"/>
      <c r="AE63" s="104"/>
      <c r="AF63" s="104"/>
      <c r="AG63" s="70"/>
      <c r="AH63" s="104"/>
      <c r="AI63" s="104"/>
      <c r="AJ63" s="108"/>
      <c r="AK63" s="108"/>
      <c r="AL63" s="108"/>
      <c r="AM63" s="108"/>
      <c r="AN63" s="108"/>
      <c r="AO63" s="108"/>
      <c r="AP63" s="108"/>
      <c r="AQ63" s="108"/>
      <c r="AR63" s="108"/>
      <c r="AS63" s="108"/>
      <c r="AT63" s="99"/>
      <c r="AU63" s="99"/>
      <c r="AV63" s="99"/>
    </row>
    <row r="64" spans="1:48" s="103" customFormat="1" x14ac:dyDescent="0.15">
      <c r="A64" s="86" t="s">
        <v>74</v>
      </c>
      <c r="B64" s="113">
        <v>19</v>
      </c>
      <c r="C64" s="87" t="s">
        <v>58</v>
      </c>
      <c r="D64" s="99"/>
      <c r="E64" s="99"/>
      <c r="F64" s="70"/>
      <c r="G64" s="99"/>
      <c r="H64" s="70"/>
      <c r="I64" s="70"/>
      <c r="J64" s="70"/>
      <c r="K64" s="70"/>
      <c r="L64" s="70"/>
      <c r="M64" s="41"/>
      <c r="N64" s="1"/>
      <c r="O64" s="2"/>
      <c r="P64" s="2"/>
      <c r="Q64" s="2"/>
      <c r="R64" s="2"/>
      <c r="S64" s="1"/>
      <c r="T64" s="1"/>
      <c r="U64" s="1"/>
      <c r="V64" s="63"/>
      <c r="W64" s="63"/>
      <c r="X64" s="63"/>
      <c r="Y64" s="3"/>
      <c r="Z64" s="1"/>
      <c r="AA64" s="1"/>
      <c r="AB64" s="4"/>
      <c r="AC64"/>
      <c r="AD64" s="4"/>
      <c r="AE64" s="104"/>
      <c r="AF64" s="104"/>
      <c r="AG64" s="70"/>
      <c r="AH64" s="104"/>
      <c r="AI64" s="104"/>
      <c r="AJ64" s="108"/>
      <c r="AK64" s="108"/>
      <c r="AL64" s="108"/>
      <c r="AM64" s="108"/>
      <c r="AN64" s="108"/>
      <c r="AO64" s="108"/>
      <c r="AP64" s="108"/>
      <c r="AQ64" s="108"/>
      <c r="AR64" s="108"/>
      <c r="AS64" s="108"/>
      <c r="AT64" s="99"/>
      <c r="AU64" s="99"/>
      <c r="AV64" s="99"/>
    </row>
    <row r="65" spans="1:48" s="103" customFormat="1" x14ac:dyDescent="0.15">
      <c r="A65" s="86" t="s">
        <v>75</v>
      </c>
      <c r="B65" s="113">
        <v>21</v>
      </c>
      <c r="C65" s="87" t="s">
        <v>58</v>
      </c>
      <c r="D65" s="99"/>
      <c r="E65" s="99"/>
      <c r="F65" s="70"/>
      <c r="G65" s="99"/>
      <c r="H65" s="70"/>
      <c r="I65" s="70"/>
      <c r="J65" s="70"/>
      <c r="K65" s="70"/>
      <c r="L65" s="70"/>
      <c r="M65" s="41"/>
      <c r="N65" s="1"/>
      <c r="O65" s="2"/>
      <c r="P65" s="2"/>
      <c r="Q65" s="2"/>
      <c r="R65" s="2"/>
      <c r="S65" s="1"/>
      <c r="T65" s="1"/>
      <c r="U65" s="1"/>
      <c r="V65" s="63"/>
      <c r="W65" s="63"/>
      <c r="X65" s="63"/>
      <c r="Y65" s="3"/>
      <c r="Z65" s="1"/>
      <c r="AA65" s="1"/>
      <c r="AB65" s="4"/>
      <c r="AC65"/>
      <c r="AD65" s="4"/>
      <c r="AE65" s="104"/>
      <c r="AF65" s="104"/>
      <c r="AG65" s="70"/>
      <c r="AH65" s="104"/>
      <c r="AI65" s="104"/>
      <c r="AJ65" s="108"/>
      <c r="AK65" s="108"/>
      <c r="AL65" s="108"/>
      <c r="AM65" s="108"/>
      <c r="AN65" s="108"/>
      <c r="AO65" s="108"/>
      <c r="AP65" s="108"/>
      <c r="AQ65" s="108"/>
      <c r="AR65" s="108"/>
      <c r="AS65" s="108"/>
      <c r="AT65" s="99"/>
      <c r="AU65" s="99"/>
      <c r="AV65" s="99"/>
    </row>
    <row r="66" spans="1:48" s="103" customFormat="1" x14ac:dyDescent="0.15">
      <c r="A66" s="86" t="s">
        <v>76</v>
      </c>
      <c r="B66" s="113">
        <v>19</v>
      </c>
      <c r="C66" s="87" t="s">
        <v>58</v>
      </c>
      <c r="D66" s="99"/>
      <c r="E66" s="99"/>
      <c r="F66" s="70"/>
      <c r="G66" s="99"/>
      <c r="H66" s="70"/>
      <c r="I66" s="70"/>
      <c r="J66" s="70"/>
      <c r="K66" s="70"/>
      <c r="L66" s="70"/>
      <c r="M66" s="41"/>
      <c r="N66" s="1"/>
      <c r="O66" s="2"/>
      <c r="P66" s="2"/>
      <c r="Q66" s="2"/>
      <c r="R66" s="2"/>
      <c r="S66" s="1"/>
      <c r="T66" s="1"/>
      <c r="U66" s="1"/>
      <c r="V66" s="63"/>
      <c r="W66" s="63"/>
      <c r="X66" s="63"/>
      <c r="Y66" s="3"/>
      <c r="Z66" s="1"/>
      <c r="AA66" s="1"/>
      <c r="AB66" s="4"/>
      <c r="AC66"/>
      <c r="AD66" s="4"/>
      <c r="AE66" s="104"/>
      <c r="AF66" s="104"/>
      <c r="AG66" s="70"/>
      <c r="AH66" s="104"/>
      <c r="AI66" s="104"/>
      <c r="AJ66" s="108"/>
      <c r="AK66" s="108"/>
      <c r="AL66" s="108"/>
      <c r="AM66" s="108"/>
      <c r="AN66" s="108"/>
      <c r="AO66" s="108"/>
      <c r="AP66" s="108"/>
      <c r="AQ66" s="108"/>
      <c r="AR66" s="108"/>
      <c r="AS66" s="108"/>
      <c r="AT66" s="99"/>
      <c r="AU66" s="99"/>
      <c r="AV66" s="99"/>
    </row>
    <row r="67" spans="1:48" s="103" customFormat="1" x14ac:dyDescent="0.15">
      <c r="A67" s="86" t="s">
        <v>77</v>
      </c>
      <c r="B67" s="113">
        <v>20</v>
      </c>
      <c r="C67" s="87" t="s">
        <v>58</v>
      </c>
      <c r="D67" s="99"/>
      <c r="E67" s="99"/>
      <c r="F67" s="70"/>
      <c r="G67" s="99"/>
      <c r="H67" s="70"/>
      <c r="I67" s="70"/>
      <c r="J67" s="70"/>
      <c r="K67" s="70"/>
      <c r="L67" s="70"/>
      <c r="M67" s="41"/>
      <c r="N67" s="1"/>
      <c r="O67" s="2"/>
      <c r="P67" s="2"/>
      <c r="Q67" s="2"/>
      <c r="R67" s="2"/>
      <c r="S67" s="1"/>
      <c r="T67" s="1"/>
      <c r="U67" s="1"/>
      <c r="V67" s="63"/>
      <c r="W67" s="63"/>
      <c r="X67" s="63"/>
      <c r="Y67" s="3"/>
      <c r="Z67" s="1"/>
      <c r="AA67" s="1"/>
      <c r="AB67" s="4"/>
      <c r="AC67"/>
      <c r="AD67" s="4"/>
      <c r="AE67" s="104"/>
      <c r="AF67" s="104"/>
      <c r="AG67" s="70"/>
      <c r="AH67" s="104"/>
      <c r="AI67" s="104"/>
      <c r="AJ67" s="108"/>
      <c r="AK67" s="108"/>
      <c r="AL67" s="108"/>
      <c r="AM67" s="108"/>
      <c r="AN67" s="108"/>
      <c r="AO67" s="108"/>
      <c r="AP67" s="108"/>
      <c r="AQ67" s="108"/>
      <c r="AR67" s="108"/>
      <c r="AS67" s="108"/>
      <c r="AT67" s="99"/>
      <c r="AU67" s="99"/>
      <c r="AV67" s="99"/>
    </row>
    <row r="68" spans="1:48" s="103" customFormat="1" x14ac:dyDescent="0.15">
      <c r="A68" s="86" t="s">
        <v>78</v>
      </c>
      <c r="B68" s="113">
        <v>19</v>
      </c>
      <c r="C68" s="87" t="s">
        <v>58</v>
      </c>
      <c r="D68" s="99"/>
      <c r="E68" s="99"/>
      <c r="F68" s="70"/>
      <c r="G68" s="99"/>
      <c r="H68" s="70"/>
      <c r="I68" s="70"/>
      <c r="J68" s="70"/>
      <c r="K68" s="70"/>
      <c r="L68" s="70"/>
      <c r="M68" s="41"/>
      <c r="N68" s="1"/>
      <c r="O68" s="2"/>
      <c r="P68" s="2"/>
      <c r="Q68" s="2"/>
      <c r="R68" s="2"/>
      <c r="S68" s="1"/>
      <c r="T68" s="1"/>
      <c r="U68" s="1"/>
      <c r="V68" s="63"/>
      <c r="W68" s="63"/>
      <c r="X68" s="63"/>
      <c r="Y68" s="3"/>
      <c r="Z68" s="1"/>
      <c r="AA68" s="1"/>
      <c r="AB68" s="4"/>
      <c r="AC68"/>
      <c r="AD68" s="4"/>
      <c r="AE68" s="104"/>
      <c r="AF68" s="104"/>
      <c r="AG68" s="70"/>
      <c r="AH68" s="104"/>
      <c r="AI68" s="104"/>
      <c r="AJ68" s="108"/>
      <c r="AK68" s="108"/>
      <c r="AL68" s="108"/>
      <c r="AM68" s="108"/>
      <c r="AN68" s="108"/>
      <c r="AO68" s="108"/>
      <c r="AP68" s="108"/>
      <c r="AQ68" s="108"/>
      <c r="AR68" s="108"/>
      <c r="AS68" s="108"/>
      <c r="AT68" s="99"/>
      <c r="AU68" s="99"/>
      <c r="AV68" s="99"/>
    </row>
    <row r="69" spans="1:48" s="103" customFormat="1" x14ac:dyDescent="0.15">
      <c r="A69" s="86" t="s">
        <v>79</v>
      </c>
      <c r="B69" s="113">
        <v>18</v>
      </c>
      <c r="C69" s="87" t="s">
        <v>58</v>
      </c>
      <c r="D69" s="99"/>
      <c r="E69" s="99"/>
      <c r="F69" s="70"/>
      <c r="G69" s="99"/>
      <c r="H69" s="70"/>
      <c r="I69" s="70"/>
      <c r="J69" s="70"/>
      <c r="K69" s="70"/>
      <c r="L69" s="70"/>
      <c r="M69" s="41"/>
      <c r="N69" s="1"/>
      <c r="O69" s="2"/>
      <c r="P69" s="2"/>
      <c r="Q69" s="2"/>
      <c r="R69" s="2"/>
      <c r="S69" s="1"/>
      <c r="T69" s="1"/>
      <c r="U69" s="1"/>
      <c r="V69" s="63"/>
      <c r="W69" s="63"/>
      <c r="X69" s="63"/>
      <c r="Y69" s="3"/>
      <c r="Z69" s="1"/>
      <c r="AA69" s="1"/>
      <c r="AB69" s="4"/>
      <c r="AC69"/>
      <c r="AD69" s="4"/>
      <c r="AE69" s="104"/>
      <c r="AF69" s="104"/>
      <c r="AG69" s="70"/>
      <c r="AH69" s="104"/>
      <c r="AI69" s="104"/>
      <c r="AJ69" s="108"/>
      <c r="AK69" s="108"/>
      <c r="AL69" s="108"/>
      <c r="AM69" s="108"/>
      <c r="AN69" s="108"/>
      <c r="AO69" s="108"/>
      <c r="AP69" s="108"/>
      <c r="AQ69" s="108"/>
      <c r="AR69" s="108"/>
      <c r="AS69" s="108"/>
      <c r="AT69" s="99"/>
      <c r="AU69" s="99"/>
      <c r="AV69" s="99"/>
    </row>
    <row r="70" spans="1:48" s="103" customFormat="1" x14ac:dyDescent="0.15">
      <c r="A70" s="86" t="s">
        <v>80</v>
      </c>
      <c r="B70" s="113">
        <v>22</v>
      </c>
      <c r="C70" s="87" t="s">
        <v>58</v>
      </c>
      <c r="D70" s="99"/>
      <c r="E70" s="99"/>
      <c r="F70" s="70"/>
      <c r="G70" s="99"/>
      <c r="H70" s="70"/>
      <c r="I70" s="70"/>
      <c r="J70" s="70"/>
      <c r="K70" s="70"/>
      <c r="L70" s="70"/>
      <c r="M70" s="41"/>
      <c r="N70" s="1"/>
      <c r="O70" s="2"/>
      <c r="P70" s="2"/>
      <c r="Q70" s="2"/>
      <c r="R70" s="2"/>
      <c r="S70" s="1"/>
      <c r="T70" s="1"/>
      <c r="U70" s="1"/>
      <c r="V70" s="63"/>
      <c r="W70" s="63"/>
      <c r="X70" s="63"/>
      <c r="Y70" s="3"/>
      <c r="Z70" s="1"/>
      <c r="AA70" s="1"/>
      <c r="AB70" s="4"/>
      <c r="AC70"/>
      <c r="AD70" s="4"/>
      <c r="AE70" s="104"/>
      <c r="AF70" s="104"/>
      <c r="AG70" s="70"/>
      <c r="AH70" s="104"/>
      <c r="AI70" s="104"/>
      <c r="AJ70" s="108"/>
      <c r="AK70" s="108"/>
      <c r="AL70" s="108"/>
      <c r="AM70" s="108"/>
      <c r="AN70" s="108"/>
      <c r="AO70" s="108"/>
      <c r="AP70" s="108"/>
      <c r="AQ70" s="108"/>
      <c r="AR70" s="108"/>
      <c r="AS70" s="108"/>
      <c r="AT70" s="99"/>
      <c r="AU70" s="99"/>
      <c r="AV70" s="99"/>
    </row>
    <row r="71" spans="1:48" s="103" customFormat="1" x14ac:dyDescent="0.15">
      <c r="A71" s="86" t="s">
        <v>65</v>
      </c>
      <c r="B71" s="113">
        <f>SUM(B59:B70)</f>
        <v>241</v>
      </c>
      <c r="C71" s="87" t="s">
        <v>58</v>
      </c>
      <c r="D71" s="99"/>
      <c r="E71" s="99"/>
      <c r="F71" s="70"/>
      <c r="G71" s="99"/>
      <c r="H71" s="70"/>
      <c r="I71" s="70"/>
      <c r="J71" s="70"/>
      <c r="K71" s="70"/>
      <c r="L71" s="70"/>
      <c r="M71" s="41"/>
      <c r="N71" s="1"/>
      <c r="O71" s="2"/>
      <c r="P71" s="2"/>
      <c r="Q71" s="2"/>
      <c r="R71" s="2"/>
      <c r="S71" s="1"/>
      <c r="T71" s="1"/>
      <c r="U71" s="1"/>
      <c r="V71" s="63"/>
      <c r="W71" s="63"/>
      <c r="X71" s="63"/>
      <c r="Y71" s="3"/>
      <c r="Z71" s="1"/>
      <c r="AA71" s="1"/>
      <c r="AB71" s="4"/>
      <c r="AC71"/>
      <c r="AD71" s="4"/>
      <c r="AE71" s="104"/>
      <c r="AF71" s="104"/>
      <c r="AG71" s="70"/>
      <c r="AH71" s="104"/>
      <c r="AI71" s="104"/>
      <c r="AJ71" s="108"/>
      <c r="AK71" s="108"/>
      <c r="AL71" s="108"/>
      <c r="AM71" s="108"/>
      <c r="AN71" s="108"/>
      <c r="AO71" s="108"/>
      <c r="AP71" s="108"/>
      <c r="AQ71" s="108"/>
      <c r="AR71" s="108"/>
      <c r="AS71" s="108"/>
      <c r="AT71" s="99"/>
      <c r="AU71" s="99"/>
      <c r="AV71" s="99"/>
    </row>
  </sheetData>
  <sheetProtection sheet="1" selectLockedCells="1"/>
  <mergeCells count="22">
    <mergeCell ref="I10:L15"/>
    <mergeCell ref="I16:L19"/>
    <mergeCell ref="I20:L30"/>
    <mergeCell ref="I31:L42"/>
    <mergeCell ref="A46:L46"/>
    <mergeCell ref="A47:L47"/>
    <mergeCell ref="A55:L55"/>
    <mergeCell ref="A41:F41"/>
    <mergeCell ref="A42:F42"/>
    <mergeCell ref="A43:L43"/>
    <mergeCell ref="A44:L44"/>
    <mergeCell ref="A45:L45"/>
    <mergeCell ref="A1:L1"/>
    <mergeCell ref="A2:G2"/>
    <mergeCell ref="H4:L4"/>
    <mergeCell ref="H5:L5"/>
    <mergeCell ref="H6:L6"/>
    <mergeCell ref="A8:A9"/>
    <mergeCell ref="C8:E9"/>
    <mergeCell ref="G8:G9"/>
    <mergeCell ref="H8:H9"/>
    <mergeCell ref="I8:L9"/>
  </mergeCells>
  <phoneticPr fontId="3"/>
  <conditionalFormatting sqref="A10">
    <cfRule type="expression" dxfId="288" priority="63">
      <formula>$N$10=0</formula>
    </cfRule>
  </conditionalFormatting>
  <conditionalFormatting sqref="A11">
    <cfRule type="expression" dxfId="287" priority="62">
      <formula>$N$11=0</formula>
    </cfRule>
  </conditionalFormatting>
  <conditionalFormatting sqref="A12">
    <cfRule type="expression" dxfId="286" priority="61">
      <formula>$N$12=0</formula>
    </cfRule>
  </conditionalFormatting>
  <conditionalFormatting sqref="A13">
    <cfRule type="expression" dxfId="285" priority="60">
      <formula>$N$13=0</formula>
    </cfRule>
  </conditionalFormatting>
  <conditionalFormatting sqref="A14">
    <cfRule type="expression" dxfId="284" priority="59">
      <formula>$N$14=0</formula>
    </cfRule>
  </conditionalFormatting>
  <conditionalFormatting sqref="A15">
    <cfRule type="expression" dxfId="283" priority="58">
      <formula>$N$15=0</formula>
    </cfRule>
  </conditionalFormatting>
  <conditionalFormatting sqref="A16">
    <cfRule type="expression" dxfId="282" priority="57">
      <formula>$N$16=0</formula>
    </cfRule>
  </conditionalFormatting>
  <conditionalFormatting sqref="A17">
    <cfRule type="expression" dxfId="281" priority="56">
      <formula>$N$17=0</formula>
    </cfRule>
  </conditionalFormatting>
  <conditionalFormatting sqref="A18">
    <cfRule type="expression" dxfId="280" priority="55">
      <formula>$N$18=0</formula>
    </cfRule>
  </conditionalFormatting>
  <conditionalFormatting sqref="A19">
    <cfRule type="expression" dxfId="279" priority="54">
      <formula>$N$19=0</formula>
    </cfRule>
  </conditionalFormatting>
  <conditionalFormatting sqref="A20">
    <cfRule type="expression" dxfId="278" priority="53">
      <formula>$N$20=0</formula>
    </cfRule>
  </conditionalFormatting>
  <conditionalFormatting sqref="A21">
    <cfRule type="expression" dxfId="277" priority="52">
      <formula>$N$21=0</formula>
    </cfRule>
  </conditionalFormatting>
  <conditionalFormatting sqref="A22">
    <cfRule type="expression" dxfId="276" priority="51">
      <formula>$N$22=0</formula>
    </cfRule>
  </conditionalFormatting>
  <conditionalFormatting sqref="A23">
    <cfRule type="expression" dxfId="275" priority="50">
      <formula>$N$23=0</formula>
    </cfRule>
  </conditionalFormatting>
  <conditionalFormatting sqref="A24">
    <cfRule type="expression" dxfId="274" priority="49">
      <formula>$N$24=0</formula>
    </cfRule>
  </conditionalFormatting>
  <conditionalFormatting sqref="A25">
    <cfRule type="expression" dxfId="273" priority="48">
      <formula>$N$25=0</formula>
    </cfRule>
  </conditionalFormatting>
  <conditionalFormatting sqref="A26">
    <cfRule type="expression" dxfId="272" priority="47">
      <formula>$N$26=0</formula>
    </cfRule>
  </conditionalFormatting>
  <conditionalFormatting sqref="A27">
    <cfRule type="expression" dxfId="271" priority="46">
      <formula>$N$27=0</formula>
    </cfRule>
  </conditionalFormatting>
  <conditionalFormatting sqref="A28">
    <cfRule type="expression" dxfId="270" priority="45">
      <formula>$N$28=0</formula>
    </cfRule>
  </conditionalFormatting>
  <conditionalFormatting sqref="A29">
    <cfRule type="expression" dxfId="269" priority="44">
      <formula>$N$29=0</formula>
    </cfRule>
  </conditionalFormatting>
  <conditionalFormatting sqref="A30">
    <cfRule type="expression" dxfId="268" priority="43">
      <formula>$N$30=0</formula>
    </cfRule>
  </conditionalFormatting>
  <conditionalFormatting sqref="A31">
    <cfRule type="expression" dxfId="267" priority="42">
      <formula>$N$31=0</formula>
    </cfRule>
  </conditionalFormatting>
  <conditionalFormatting sqref="A32">
    <cfRule type="expression" dxfId="266" priority="41">
      <formula>$N$32=0</formula>
    </cfRule>
  </conditionalFormatting>
  <conditionalFormatting sqref="A33">
    <cfRule type="expression" dxfId="265" priority="40">
      <formula>$N$33=0</formula>
    </cfRule>
  </conditionalFormatting>
  <conditionalFormatting sqref="A34">
    <cfRule type="expression" dxfId="264" priority="39">
      <formula>$N$34=0</formula>
    </cfRule>
  </conditionalFormatting>
  <conditionalFormatting sqref="A35">
    <cfRule type="expression" dxfId="263" priority="38">
      <formula>$N$35=0</formula>
    </cfRule>
  </conditionalFormatting>
  <conditionalFormatting sqref="A36">
    <cfRule type="expression" dxfId="262" priority="37">
      <formula>$N$36=0</formula>
    </cfRule>
  </conditionalFormatting>
  <conditionalFormatting sqref="A37">
    <cfRule type="expression" dxfId="261" priority="36">
      <formula>$N$37=0</formula>
    </cfRule>
  </conditionalFormatting>
  <conditionalFormatting sqref="A38">
    <cfRule type="expression" dxfId="260" priority="6">
      <formula>$N$38=0</formula>
    </cfRule>
  </conditionalFormatting>
  <conditionalFormatting sqref="A40">
    <cfRule type="expression" dxfId="259" priority="4">
      <formula>$N$40=0</formula>
    </cfRule>
  </conditionalFormatting>
  <conditionalFormatting sqref="A39">
    <cfRule type="expression" dxfId="258" priority="2">
      <formula>$N$39=0</formula>
    </cfRule>
  </conditionalFormatting>
  <conditionalFormatting sqref="B10:B40">
    <cfRule type="expression" dxfId="257" priority="1">
      <formula>$N10=0</formula>
    </cfRule>
  </conditionalFormatting>
  <dataValidations count="1">
    <dataValidation type="list" allowBlank="1" showInputMessage="1" sqref="H10:H40" xr:uid="{2BA6282A-8BB1-4A2F-836B-A34C5E3ED14A}">
      <formula1>$AB$10:$AB$18</formula1>
    </dataValidation>
  </dataValidations>
  <pageMargins left="0.70866141732283472" right="0.51181102362204722" top="0.74803149606299213" bottom="0.55118110236220474" header="0.31496062992125984" footer="0.31496062992125984"/>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8</xdr:col>
                    <xdr:colOff>0</xdr:colOff>
                    <xdr:row>15</xdr:row>
                    <xdr:rowOff>0</xdr:rowOff>
                  </from>
                  <to>
                    <xdr:col>9</xdr:col>
                    <xdr:colOff>266700</xdr:colOff>
                    <xdr:row>16</xdr:row>
                    <xdr:rowOff>19050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8</xdr:col>
                    <xdr:colOff>0</xdr:colOff>
                    <xdr:row>16</xdr:row>
                    <xdr:rowOff>104775</xdr:rowOff>
                  </from>
                  <to>
                    <xdr:col>9</xdr:col>
                    <xdr:colOff>266700</xdr:colOff>
                    <xdr:row>17</xdr:row>
                    <xdr:rowOff>123825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AD2FD-AEC5-419E-9ED7-F26354C57356}">
  <sheetPr>
    <pageSetUpPr fitToPage="1"/>
  </sheetPr>
  <dimension ref="A1:AV71"/>
  <sheetViews>
    <sheetView zoomScaleNormal="100" workbookViewId="0">
      <selection activeCell="C10" sqref="C10"/>
    </sheetView>
  </sheetViews>
  <sheetFormatPr defaultRowHeight="13.5" x14ac:dyDescent="0.15"/>
  <cols>
    <col min="1" max="1" width="11.875" style="99" customWidth="1"/>
    <col min="2" max="2" width="4.5" style="99" customWidth="1"/>
    <col min="3" max="3" width="10.125" style="99" customWidth="1"/>
    <col min="4" max="4" width="3.875" style="99" customWidth="1"/>
    <col min="5" max="5" width="10.125" style="99" customWidth="1"/>
    <col min="6" max="6" width="8.625" style="70" customWidth="1"/>
    <col min="7" max="7" width="14.625" style="99" customWidth="1"/>
    <col min="8" max="8" width="13.625" style="70" customWidth="1"/>
    <col min="9" max="9" width="4.625" style="70" customWidth="1"/>
    <col min="10" max="11" width="4" style="70" customWidth="1"/>
    <col min="12" max="12" width="4.625" style="70" customWidth="1"/>
    <col min="13" max="13" width="4.625" style="41" hidden="1" customWidth="1"/>
    <col min="14" max="14" width="4.625" style="1" hidden="1" customWidth="1"/>
    <col min="15" max="18" width="4.625" style="2" hidden="1" customWidth="1"/>
    <col min="19" max="21" width="4.625" style="1" hidden="1" customWidth="1"/>
    <col min="22" max="24" width="4.625" style="63" hidden="1" customWidth="1"/>
    <col min="25" max="25" width="4.625" style="3" hidden="1" customWidth="1"/>
    <col min="26" max="27" width="4.625" style="1" hidden="1" customWidth="1"/>
    <col min="28" max="28" width="4.625" style="4" hidden="1" customWidth="1"/>
    <col min="29" max="29" width="4.625" hidden="1" customWidth="1"/>
    <col min="30" max="30" width="4.625" style="4" hidden="1" customWidth="1"/>
    <col min="31" max="32" width="4.625" style="104" hidden="1" customWidth="1"/>
    <col min="33" max="33" width="4.625" style="70" hidden="1" customWidth="1"/>
    <col min="34" max="44" width="9" style="104"/>
    <col min="45" max="48" width="9" style="70"/>
  </cols>
  <sheetData>
    <row r="1" spans="1:35" ht="19.5" customHeight="1" x14ac:dyDescent="0.15">
      <c r="A1" s="146" t="s">
        <v>41</v>
      </c>
      <c r="B1" s="146"/>
      <c r="C1" s="146"/>
      <c r="D1" s="146"/>
      <c r="E1" s="146"/>
      <c r="F1" s="146"/>
      <c r="G1" s="146"/>
      <c r="H1" s="146"/>
      <c r="I1" s="146"/>
      <c r="J1" s="147"/>
      <c r="K1" s="147"/>
      <c r="L1" s="147"/>
      <c r="M1" s="40"/>
    </row>
    <row r="2" spans="1:35" ht="17.25" customHeight="1" x14ac:dyDescent="0.15">
      <c r="A2" s="148"/>
      <c r="B2" s="148"/>
      <c r="C2" s="148"/>
      <c r="D2" s="148"/>
      <c r="E2" s="148"/>
      <c r="F2" s="148"/>
      <c r="G2" s="148"/>
      <c r="I2" s="46">
        <v>2026</v>
      </c>
      <c r="J2" s="6" t="s">
        <v>0</v>
      </c>
      <c r="K2" s="47">
        <v>9</v>
      </c>
      <c r="L2" s="8" t="s">
        <v>53</v>
      </c>
    </row>
    <row r="3" spans="1:35" ht="9.75" customHeight="1" x14ac:dyDescent="0.15">
      <c r="A3" s="100"/>
      <c r="B3" s="100"/>
      <c r="C3" s="100"/>
      <c r="D3" s="100"/>
      <c r="E3" s="100"/>
      <c r="F3" s="100"/>
      <c r="G3" s="100"/>
    </row>
    <row r="4" spans="1:35" ht="17.25" customHeight="1" x14ac:dyDescent="0.15">
      <c r="A4" s="71"/>
      <c r="B4" s="71"/>
      <c r="C4" s="71"/>
      <c r="D4" s="72"/>
      <c r="E4" s="72"/>
      <c r="F4" s="73"/>
      <c r="G4" s="74" t="s">
        <v>1</v>
      </c>
      <c r="H4" s="166">
        <f>初期設定!B2</f>
        <v>0</v>
      </c>
      <c r="I4" s="167"/>
      <c r="J4" s="167"/>
      <c r="K4" s="167"/>
      <c r="L4" s="167"/>
    </row>
    <row r="5" spans="1:35" ht="17.25" customHeight="1" x14ac:dyDescent="0.15">
      <c r="A5" s="71"/>
      <c r="B5" s="71"/>
      <c r="C5" s="71"/>
      <c r="D5" s="72"/>
      <c r="E5" s="72"/>
      <c r="F5" s="73"/>
      <c r="G5" s="74" t="s">
        <v>2</v>
      </c>
      <c r="H5" s="166">
        <f>初期設定!B3</f>
        <v>0</v>
      </c>
      <c r="I5" s="168"/>
      <c r="J5" s="168"/>
      <c r="K5" s="168"/>
      <c r="L5" s="168"/>
    </row>
    <row r="6" spans="1:35" ht="17.25" customHeight="1" x14ac:dyDescent="0.15">
      <c r="A6" s="72"/>
      <c r="B6" s="72"/>
      <c r="C6" s="75"/>
      <c r="D6" s="75"/>
      <c r="E6" s="75"/>
      <c r="F6" s="76"/>
      <c r="G6" s="74" t="s">
        <v>3</v>
      </c>
      <c r="H6" s="166">
        <f>初期設定!B4</f>
        <v>0</v>
      </c>
      <c r="I6" s="168"/>
      <c r="J6" s="168"/>
      <c r="K6" s="168"/>
      <c r="L6" s="168"/>
    </row>
    <row r="7" spans="1:35" ht="9.9499999999999993" customHeight="1" x14ac:dyDescent="0.15">
      <c r="A7" s="72"/>
      <c r="B7" s="72"/>
      <c r="C7" s="77"/>
      <c r="D7" s="78"/>
      <c r="E7" s="77"/>
      <c r="F7" s="77"/>
      <c r="G7" s="72"/>
      <c r="H7" s="79"/>
    </row>
    <row r="8" spans="1:35" ht="17.25" customHeight="1" x14ac:dyDescent="0.15">
      <c r="A8" s="152" t="s">
        <v>4</v>
      </c>
      <c r="B8" s="80" t="s">
        <v>5</v>
      </c>
      <c r="C8" s="153" t="s">
        <v>6</v>
      </c>
      <c r="D8" s="154"/>
      <c r="E8" s="155"/>
      <c r="F8" s="101" t="s">
        <v>7</v>
      </c>
      <c r="G8" s="159" t="s">
        <v>8</v>
      </c>
      <c r="H8" s="161" t="s">
        <v>9</v>
      </c>
      <c r="I8" s="163" t="s">
        <v>10</v>
      </c>
      <c r="J8" s="164"/>
      <c r="K8" s="164"/>
      <c r="L8" s="164"/>
      <c r="M8" s="42"/>
      <c r="N8" s="21"/>
      <c r="O8" s="22"/>
      <c r="P8" s="22"/>
      <c r="Q8" s="22"/>
      <c r="R8" s="22"/>
      <c r="S8" s="21"/>
      <c r="T8" s="21"/>
      <c r="U8" s="21"/>
      <c r="V8" s="21"/>
      <c r="W8" s="21"/>
      <c r="X8" s="21"/>
      <c r="Y8" s="23"/>
      <c r="Z8" s="21"/>
      <c r="AA8" s="21"/>
      <c r="AB8" s="24"/>
      <c r="AC8" s="25"/>
      <c r="AD8" s="24"/>
      <c r="AE8" s="105"/>
      <c r="AF8" s="105"/>
      <c r="AG8" s="88"/>
      <c r="AH8" s="105"/>
      <c r="AI8" s="105"/>
    </row>
    <row r="9" spans="1:35" ht="17.25" customHeight="1" x14ac:dyDescent="0.15">
      <c r="A9" s="152"/>
      <c r="B9" s="81" t="s">
        <v>11</v>
      </c>
      <c r="C9" s="156"/>
      <c r="D9" s="157"/>
      <c r="E9" s="158"/>
      <c r="F9" s="102" t="s">
        <v>12</v>
      </c>
      <c r="G9" s="160"/>
      <c r="H9" s="162"/>
      <c r="I9" s="165"/>
      <c r="J9" s="164"/>
      <c r="K9" s="164"/>
      <c r="L9" s="164"/>
      <c r="M9" s="42" t="s">
        <v>13</v>
      </c>
      <c r="N9" s="21" t="s">
        <v>14</v>
      </c>
      <c r="O9" s="22" t="s">
        <v>15</v>
      </c>
      <c r="P9" s="22" t="s">
        <v>16</v>
      </c>
      <c r="Q9" s="22" t="s">
        <v>17</v>
      </c>
      <c r="R9" s="22" t="s">
        <v>18</v>
      </c>
      <c r="S9" s="21" t="s">
        <v>19</v>
      </c>
      <c r="T9" s="21" t="s">
        <v>20</v>
      </c>
      <c r="U9" s="21" t="s">
        <v>21</v>
      </c>
      <c r="V9" s="21" t="s">
        <v>62</v>
      </c>
      <c r="W9" s="21" t="s">
        <v>63</v>
      </c>
      <c r="X9" s="21" t="s">
        <v>64</v>
      </c>
      <c r="Y9" s="23" t="s">
        <v>56</v>
      </c>
      <c r="Z9" s="21" t="s">
        <v>23</v>
      </c>
      <c r="AA9" s="21" t="s">
        <v>22</v>
      </c>
      <c r="AB9" s="24"/>
      <c r="AC9" s="25"/>
      <c r="AD9" s="50" t="s">
        <v>57</v>
      </c>
      <c r="AE9" s="105"/>
      <c r="AF9" s="105"/>
      <c r="AG9" s="88"/>
      <c r="AH9" s="105"/>
      <c r="AI9" s="105"/>
    </row>
    <row r="10" spans="1:35" ht="17.25" customHeight="1" x14ac:dyDescent="0.15">
      <c r="A10" s="28">
        <f>DATE(I$2,K$2,1)</f>
        <v>46266</v>
      </c>
      <c r="B10" s="109" t="str">
        <f>IF(VLOOKUP(A10,休業日一覧!$1:$1048576,3,FALSE)&gt;="休","休",TEXT(A10,"aaa"))</f>
        <v>火</v>
      </c>
      <c r="C10" s="83"/>
      <c r="D10" s="29" t="s">
        <v>24</v>
      </c>
      <c r="E10" s="83"/>
      <c r="F10" s="83"/>
      <c r="G10" s="84" t="str">
        <f>IF(E10="","",E10-C10-F10)</f>
        <v/>
      </c>
      <c r="H10" s="85"/>
      <c r="I10" s="143" t="s">
        <v>84</v>
      </c>
      <c r="J10" s="144"/>
      <c r="K10" s="144"/>
      <c r="L10" s="145"/>
      <c r="M10" s="45">
        <f>COUNTA(B10:B40)</f>
        <v>31</v>
      </c>
      <c r="N10" s="21">
        <f>IF((OR(B10="土",B10="日",B10="祝",B10="休",B10="")),0,1)</f>
        <v>1</v>
      </c>
      <c r="O10" s="22">
        <f>IF(COUNTIF(H10,"*休日*"),1,0)</f>
        <v>0</v>
      </c>
      <c r="P10" s="22">
        <f t="shared" ref="P10:P40" si="0">IF(COUNTIFS(H10,"*移*",B10,"土"),1,0)</f>
        <v>0</v>
      </c>
      <c r="Q10" s="22">
        <f t="shared" ref="Q10:Q40" si="1">IF(COUNTIFS(H10,"*移*",B10,"日"),1,0)</f>
        <v>0</v>
      </c>
      <c r="R10" s="22">
        <f>IF(COUNTIFS(H10,"*移*",B10,"休"),1,0)</f>
        <v>0</v>
      </c>
      <c r="S10" s="21">
        <f>IF(COUNTIFS(H10,"*出*",B10,"土")+COUNTIFS(H10,"*研*",B10,"土"),1,0)</f>
        <v>0</v>
      </c>
      <c r="T10" s="21">
        <f>IF(COUNTIFS(H10,"*出*",B10,"日")+COUNTIFS(H10,"*研*",B10,"日"),1,0)</f>
        <v>0</v>
      </c>
      <c r="U10" s="21">
        <f>IF(COUNTIFS(H10,"*出*",B10,"休")+COUNTIFS(H10,"*研*",B10,"休"),1,0)</f>
        <v>0</v>
      </c>
      <c r="V10" s="21">
        <f>IF(COUNTIFS(H10,"*勤*",B10,"土"),1,0)</f>
        <v>0</v>
      </c>
      <c r="W10" s="21">
        <f>IF(COUNTIFS(H10,"*勤*",B10,"日"),1,0)</f>
        <v>0</v>
      </c>
      <c r="X10" s="21">
        <f>IF(COUNTIFS(H10,"*勤*",B10,"休"),1,0)</f>
        <v>0</v>
      </c>
      <c r="Y10" s="23">
        <f>IF(COUNTIF(H10,"*休*")+COUNTIF(H10,"*免*")+COUNTIF(H10,"*移*"),1,0)</f>
        <v>0</v>
      </c>
      <c r="Z10" s="21">
        <f>IF(COUNTIF(AA10,0)+COUNTIF(Y10,1),1,0)</f>
        <v>0</v>
      </c>
      <c r="AA10" s="21">
        <f>IF(COUNTIFS(N10,1,O10,0)+COUNTIF(S10,1)+COUNTIF(T10,1)+COUNTIF(U10,1)+COUNTIF(V10,1)+COUNTIF(W10,1)+COUNTIF(X10,1),1,0)</f>
        <v>1</v>
      </c>
      <c r="AB10" s="24" t="s">
        <v>25</v>
      </c>
      <c r="AC10" s="25"/>
      <c r="AD10" s="51">
        <v>0.32291666666666669</v>
      </c>
      <c r="AE10" s="99">
        <v>4</v>
      </c>
      <c r="AF10" s="99">
        <v>21</v>
      </c>
      <c r="AG10" s="99"/>
      <c r="AH10" s="105"/>
      <c r="AI10" s="105"/>
    </row>
    <row r="11" spans="1:35" ht="17.25" customHeight="1" x14ac:dyDescent="0.15">
      <c r="A11" s="28">
        <f>A10+1</f>
        <v>46267</v>
      </c>
      <c r="B11" s="109" t="str">
        <f>IF(VLOOKUP(A11,休業日一覧!$1:$1048576,3,FALSE)&gt;="休","休",TEXT(A11,"aaa"))</f>
        <v>水</v>
      </c>
      <c r="C11" s="83"/>
      <c r="D11" s="29" t="s">
        <v>24</v>
      </c>
      <c r="E11" s="83"/>
      <c r="F11" s="83"/>
      <c r="G11" s="84" t="str">
        <f t="shared" ref="G11:G40" si="2">IF(E11="","",E11-C11-F11)</f>
        <v/>
      </c>
      <c r="H11" s="85"/>
      <c r="I11" s="120"/>
      <c r="J11" s="121"/>
      <c r="K11" s="121"/>
      <c r="L11" s="122"/>
      <c r="M11" s="45">
        <f>VLOOKUP($K$2,AE9:AF21,2,FALSE)</f>
        <v>20</v>
      </c>
      <c r="N11" s="21">
        <f t="shared" ref="N11:N39" si="3">IF((OR(B11="土",B11="日",B11="祝",B11="休",B11="")),0,1)</f>
        <v>1</v>
      </c>
      <c r="O11" s="22">
        <f t="shared" ref="O11:O40" si="4">IF(COUNTIF(H11,"*休日*"),1,0)</f>
        <v>0</v>
      </c>
      <c r="P11" s="22">
        <f t="shared" si="0"/>
        <v>0</v>
      </c>
      <c r="Q11" s="22">
        <f t="shared" si="1"/>
        <v>0</v>
      </c>
      <c r="R11" s="22">
        <f t="shared" ref="R11:R40" si="5">IF(COUNTIFS(H11,"*移*",B11,"休"),1,0)</f>
        <v>0</v>
      </c>
      <c r="S11" s="21">
        <f t="shared" ref="S11:S40" si="6">IF(COUNTIFS(H11,"*出*",B11,"土")+COUNTIFS(H11,"*研*",B11,"土"),1,0)</f>
        <v>0</v>
      </c>
      <c r="T11" s="21">
        <f t="shared" ref="T11:T40" si="7">IF(COUNTIFS(H11,"*出*",B11,"日")+COUNTIFS(H11,"*研*",B11,"日"),1,0)</f>
        <v>0</v>
      </c>
      <c r="U11" s="21">
        <f t="shared" ref="U11:U40" si="8">IF(COUNTIFS(H11,"*出*",B11,"休")+COUNTIFS(H11,"*研*",B11,"休"),1,0)</f>
        <v>0</v>
      </c>
      <c r="V11" s="21">
        <f t="shared" ref="V11:V40" si="9">IF(COUNTIFS(H11,"*勤*",B11,"土"),1,0)</f>
        <v>0</v>
      </c>
      <c r="W11" s="21">
        <f t="shared" ref="W11:W40" si="10">IF(COUNTIFS(H11,"*勤*",B11,"日"),1,0)</f>
        <v>0</v>
      </c>
      <c r="X11" s="21">
        <f t="shared" ref="X11:X40" si="11">IF(COUNTIFS(H11,"*勤*",B11,"休"),1,0)</f>
        <v>0</v>
      </c>
      <c r="Y11" s="23">
        <f t="shared" ref="Y11:Y40" si="12">IF(COUNTIF(H11,"*休*")+COUNTIF(H11,"*免*")+COUNTIF(H11,"*移*"),1,0)</f>
        <v>0</v>
      </c>
      <c r="Z11" s="21">
        <f t="shared" ref="Z11:Z40" si="13">IF(COUNTIF(AA11,0)+COUNTIF(Y11,1),1,0)</f>
        <v>0</v>
      </c>
      <c r="AA11" s="21">
        <f t="shared" ref="AA11:AA39" si="14">IF(COUNTIFS(N11,1,O11,0)+COUNTIF(S11,1)+COUNTIF(T11,1)+COUNTIF(U11,1)+COUNTIF(V11,1)+COUNTIF(W11,1)+COUNTIF(X11,1),1,0)</f>
        <v>1</v>
      </c>
      <c r="AB11" s="24" t="s">
        <v>26</v>
      </c>
      <c r="AC11" s="25"/>
      <c r="AD11" s="24"/>
      <c r="AE11" s="99">
        <v>5</v>
      </c>
      <c r="AF11" s="99">
        <v>18</v>
      </c>
      <c r="AG11" s="99"/>
      <c r="AH11" s="105"/>
      <c r="AI11" s="105"/>
    </row>
    <row r="12" spans="1:35" ht="17.25" customHeight="1" x14ac:dyDescent="0.15">
      <c r="A12" s="28">
        <f t="shared" ref="A12:A37" si="15">A11+1</f>
        <v>46268</v>
      </c>
      <c r="B12" s="109" t="str">
        <f>IF(VLOOKUP(A12,休業日一覧!$1:$1048576,3,FALSE)&gt;="休","休",TEXT(A12,"aaa"))</f>
        <v>木</v>
      </c>
      <c r="C12" s="83"/>
      <c r="D12" s="29" t="s">
        <v>24</v>
      </c>
      <c r="E12" s="83"/>
      <c r="F12" s="83"/>
      <c r="G12" s="84" t="str">
        <f t="shared" si="2"/>
        <v/>
      </c>
      <c r="H12" s="85"/>
      <c r="I12" s="120"/>
      <c r="J12" s="121"/>
      <c r="K12" s="121"/>
      <c r="L12" s="122"/>
      <c r="M12" s="43"/>
      <c r="N12" s="21">
        <f t="shared" si="3"/>
        <v>1</v>
      </c>
      <c r="O12" s="22">
        <f t="shared" si="4"/>
        <v>0</v>
      </c>
      <c r="P12" s="22">
        <f t="shared" si="0"/>
        <v>0</v>
      </c>
      <c r="Q12" s="22">
        <f t="shared" si="1"/>
        <v>0</v>
      </c>
      <c r="R12" s="22">
        <f t="shared" si="5"/>
        <v>0</v>
      </c>
      <c r="S12" s="21">
        <f t="shared" si="6"/>
        <v>0</v>
      </c>
      <c r="T12" s="21">
        <f t="shared" si="7"/>
        <v>0</v>
      </c>
      <c r="U12" s="21">
        <f t="shared" si="8"/>
        <v>0</v>
      </c>
      <c r="V12" s="21">
        <f t="shared" si="9"/>
        <v>0</v>
      </c>
      <c r="W12" s="21">
        <f t="shared" si="10"/>
        <v>0</v>
      </c>
      <c r="X12" s="21">
        <f t="shared" si="11"/>
        <v>0</v>
      </c>
      <c r="Y12" s="23">
        <f t="shared" si="12"/>
        <v>0</v>
      </c>
      <c r="Z12" s="21">
        <f t="shared" si="13"/>
        <v>0</v>
      </c>
      <c r="AA12" s="21">
        <f t="shared" si="14"/>
        <v>1</v>
      </c>
      <c r="AB12" s="24" t="s">
        <v>27</v>
      </c>
      <c r="AC12" s="25"/>
      <c r="AD12" s="24"/>
      <c r="AE12" s="99">
        <v>6</v>
      </c>
      <c r="AF12" s="99">
        <v>22</v>
      </c>
      <c r="AG12" s="99"/>
      <c r="AH12" s="105"/>
      <c r="AI12" s="105"/>
    </row>
    <row r="13" spans="1:35" ht="17.25" customHeight="1" x14ac:dyDescent="0.15">
      <c r="A13" s="28">
        <f t="shared" si="15"/>
        <v>46269</v>
      </c>
      <c r="B13" s="109" t="str">
        <f>IF(VLOOKUP(A13,休業日一覧!$1:$1048576,3,FALSE)&gt;="休","休",TEXT(A13,"aaa"))</f>
        <v>金</v>
      </c>
      <c r="C13" s="83"/>
      <c r="D13" s="29" t="s">
        <v>24</v>
      </c>
      <c r="E13" s="83"/>
      <c r="F13" s="83"/>
      <c r="G13" s="84" t="str">
        <f t="shared" si="2"/>
        <v/>
      </c>
      <c r="H13" s="85"/>
      <c r="I13" s="120"/>
      <c r="J13" s="121"/>
      <c r="K13" s="121"/>
      <c r="L13" s="122"/>
      <c r="M13" s="43"/>
      <c r="N13" s="21">
        <f t="shared" si="3"/>
        <v>1</v>
      </c>
      <c r="O13" s="22">
        <f t="shared" si="4"/>
        <v>0</v>
      </c>
      <c r="P13" s="22">
        <f t="shared" si="0"/>
        <v>0</v>
      </c>
      <c r="Q13" s="22">
        <f t="shared" si="1"/>
        <v>0</v>
      </c>
      <c r="R13" s="22">
        <f t="shared" si="5"/>
        <v>0</v>
      </c>
      <c r="S13" s="21">
        <f t="shared" si="6"/>
        <v>0</v>
      </c>
      <c r="T13" s="21">
        <f t="shared" si="7"/>
        <v>0</v>
      </c>
      <c r="U13" s="21">
        <f t="shared" si="8"/>
        <v>0</v>
      </c>
      <c r="V13" s="21">
        <f t="shared" si="9"/>
        <v>0</v>
      </c>
      <c r="W13" s="21">
        <f t="shared" si="10"/>
        <v>0</v>
      </c>
      <c r="X13" s="21">
        <f t="shared" si="11"/>
        <v>0</v>
      </c>
      <c r="Y13" s="23">
        <f t="shared" si="12"/>
        <v>0</v>
      </c>
      <c r="Z13" s="21">
        <f t="shared" si="13"/>
        <v>0</v>
      </c>
      <c r="AA13" s="21">
        <f t="shared" si="14"/>
        <v>1</v>
      </c>
      <c r="AB13" s="24" t="s">
        <v>28</v>
      </c>
      <c r="AC13" s="25"/>
      <c r="AD13" s="24"/>
      <c r="AE13" s="99">
        <v>7</v>
      </c>
      <c r="AF13" s="99">
        <v>21</v>
      </c>
      <c r="AG13" s="99"/>
      <c r="AH13" s="105"/>
      <c r="AI13" s="105"/>
    </row>
    <row r="14" spans="1:35" ht="17.25" customHeight="1" x14ac:dyDescent="0.15">
      <c r="A14" s="28">
        <f t="shared" si="15"/>
        <v>46270</v>
      </c>
      <c r="B14" s="109" t="str">
        <f>IF(VLOOKUP(A14,休業日一覧!$1:$1048576,3,FALSE)&gt;="休","休",TEXT(A14,"aaa"))</f>
        <v>土</v>
      </c>
      <c r="C14" s="83"/>
      <c r="D14" s="29" t="s">
        <v>24</v>
      </c>
      <c r="E14" s="83"/>
      <c r="F14" s="83"/>
      <c r="G14" s="84" t="str">
        <f t="shared" si="2"/>
        <v/>
      </c>
      <c r="H14" s="85"/>
      <c r="I14" s="120"/>
      <c r="J14" s="121"/>
      <c r="K14" s="121"/>
      <c r="L14" s="122"/>
      <c r="M14" s="43"/>
      <c r="N14" s="21">
        <f t="shared" si="3"/>
        <v>0</v>
      </c>
      <c r="O14" s="22">
        <f t="shared" si="4"/>
        <v>0</v>
      </c>
      <c r="P14" s="22">
        <f t="shared" si="0"/>
        <v>0</v>
      </c>
      <c r="Q14" s="22">
        <f t="shared" si="1"/>
        <v>0</v>
      </c>
      <c r="R14" s="22">
        <f t="shared" si="5"/>
        <v>0</v>
      </c>
      <c r="S14" s="21">
        <f t="shared" si="6"/>
        <v>0</v>
      </c>
      <c r="T14" s="21">
        <f t="shared" si="7"/>
        <v>0</v>
      </c>
      <c r="U14" s="21">
        <f t="shared" si="8"/>
        <v>0</v>
      </c>
      <c r="V14" s="21">
        <f t="shared" si="9"/>
        <v>0</v>
      </c>
      <c r="W14" s="21">
        <f t="shared" si="10"/>
        <v>0</v>
      </c>
      <c r="X14" s="21">
        <f t="shared" si="11"/>
        <v>0</v>
      </c>
      <c r="Y14" s="23">
        <f t="shared" si="12"/>
        <v>0</v>
      </c>
      <c r="Z14" s="21">
        <f t="shared" si="13"/>
        <v>1</v>
      </c>
      <c r="AA14" s="21">
        <f t="shared" si="14"/>
        <v>0</v>
      </c>
      <c r="AB14" s="24" t="s">
        <v>22</v>
      </c>
      <c r="AC14" s="25"/>
      <c r="AD14" s="24"/>
      <c r="AE14" s="99">
        <v>8</v>
      </c>
      <c r="AF14" s="99">
        <v>20</v>
      </c>
      <c r="AG14" s="99"/>
      <c r="AH14" s="105"/>
      <c r="AI14" s="105"/>
    </row>
    <row r="15" spans="1:35" ht="17.25" customHeight="1" x14ac:dyDescent="0.15">
      <c r="A15" s="28">
        <f t="shared" si="15"/>
        <v>46271</v>
      </c>
      <c r="B15" s="109" t="str">
        <f>IF(VLOOKUP(A15,休業日一覧!$1:$1048576,3,FALSE)&gt;="休","休",TEXT(A15,"aaa"))</f>
        <v>日</v>
      </c>
      <c r="C15" s="83"/>
      <c r="D15" s="29" t="s">
        <v>24</v>
      </c>
      <c r="E15" s="83"/>
      <c r="F15" s="83"/>
      <c r="G15" s="84" t="str">
        <f t="shared" si="2"/>
        <v/>
      </c>
      <c r="H15" s="85"/>
      <c r="I15" s="120"/>
      <c r="J15" s="121"/>
      <c r="K15" s="121"/>
      <c r="L15" s="122"/>
      <c r="M15" s="43"/>
      <c r="N15" s="21">
        <f t="shared" si="3"/>
        <v>0</v>
      </c>
      <c r="O15" s="22">
        <f>IF(COUNTIF(H15,"*休日*"),1,0)</f>
        <v>0</v>
      </c>
      <c r="P15" s="22">
        <f t="shared" si="0"/>
        <v>0</v>
      </c>
      <c r="Q15" s="22">
        <f t="shared" si="1"/>
        <v>0</v>
      </c>
      <c r="R15" s="22">
        <f t="shared" si="5"/>
        <v>0</v>
      </c>
      <c r="S15" s="21">
        <f t="shared" si="6"/>
        <v>0</v>
      </c>
      <c r="T15" s="21">
        <f t="shared" si="7"/>
        <v>0</v>
      </c>
      <c r="U15" s="21">
        <f t="shared" si="8"/>
        <v>0</v>
      </c>
      <c r="V15" s="21">
        <f t="shared" si="9"/>
        <v>0</v>
      </c>
      <c r="W15" s="21">
        <f t="shared" si="10"/>
        <v>0</v>
      </c>
      <c r="X15" s="21">
        <f t="shared" si="11"/>
        <v>0</v>
      </c>
      <c r="Y15" s="23">
        <f t="shared" si="12"/>
        <v>0</v>
      </c>
      <c r="Z15" s="21">
        <f t="shared" si="13"/>
        <v>1</v>
      </c>
      <c r="AA15" s="21">
        <f t="shared" si="14"/>
        <v>0</v>
      </c>
      <c r="AB15" s="24" t="s">
        <v>15</v>
      </c>
      <c r="AC15" s="25"/>
      <c r="AD15" s="24"/>
      <c r="AE15" s="99">
        <v>9</v>
      </c>
      <c r="AF15" s="99">
        <v>20</v>
      </c>
      <c r="AG15" s="99"/>
      <c r="AH15" s="105"/>
      <c r="AI15" s="105"/>
    </row>
    <row r="16" spans="1:35" ht="17.25" customHeight="1" x14ac:dyDescent="0.15">
      <c r="A16" s="28">
        <f t="shared" si="15"/>
        <v>46272</v>
      </c>
      <c r="B16" s="109" t="str">
        <f>IF(VLOOKUP(A16,休業日一覧!$1:$1048576,3,FALSE)&gt;="休","休",TEXT(A16,"aaa"))</f>
        <v>月</v>
      </c>
      <c r="C16" s="83"/>
      <c r="D16" s="29" t="s">
        <v>24</v>
      </c>
      <c r="E16" s="83"/>
      <c r="F16" s="83"/>
      <c r="G16" s="84" t="str">
        <f t="shared" si="2"/>
        <v/>
      </c>
      <c r="H16" s="85"/>
      <c r="I16" s="120" t="s">
        <v>127</v>
      </c>
      <c r="J16" s="121"/>
      <c r="K16" s="121"/>
      <c r="L16" s="122"/>
      <c r="M16" s="43"/>
      <c r="N16" s="21">
        <f t="shared" si="3"/>
        <v>1</v>
      </c>
      <c r="O16" s="22">
        <f t="shared" si="4"/>
        <v>0</v>
      </c>
      <c r="P16" s="22">
        <f t="shared" si="0"/>
        <v>0</v>
      </c>
      <c r="Q16" s="22">
        <f t="shared" si="1"/>
        <v>0</v>
      </c>
      <c r="R16" s="22">
        <f t="shared" si="5"/>
        <v>0</v>
      </c>
      <c r="S16" s="21">
        <f t="shared" si="6"/>
        <v>0</v>
      </c>
      <c r="T16" s="21">
        <f t="shared" si="7"/>
        <v>0</v>
      </c>
      <c r="U16" s="21">
        <f t="shared" si="8"/>
        <v>0</v>
      </c>
      <c r="V16" s="21">
        <f t="shared" si="9"/>
        <v>0</v>
      </c>
      <c r="W16" s="21">
        <f t="shared" si="10"/>
        <v>0</v>
      </c>
      <c r="X16" s="21">
        <f t="shared" si="11"/>
        <v>0</v>
      </c>
      <c r="Y16" s="23">
        <f t="shared" si="12"/>
        <v>0</v>
      </c>
      <c r="Z16" s="21">
        <f t="shared" si="13"/>
        <v>0</v>
      </c>
      <c r="AA16" s="21">
        <f t="shared" si="14"/>
        <v>1</v>
      </c>
      <c r="AB16" s="24" t="s">
        <v>29</v>
      </c>
      <c r="AC16" s="25"/>
      <c r="AD16" s="24"/>
      <c r="AE16" s="99">
        <v>10</v>
      </c>
      <c r="AF16" s="99">
        <v>22</v>
      </c>
      <c r="AG16" s="99"/>
      <c r="AH16" s="105"/>
      <c r="AI16" s="105"/>
    </row>
    <row r="17" spans="1:35" ht="17.25" customHeight="1" x14ac:dyDescent="0.15">
      <c r="A17" s="28">
        <f t="shared" si="15"/>
        <v>46273</v>
      </c>
      <c r="B17" s="109" t="str">
        <f>IF(VLOOKUP(A17,休業日一覧!$1:$1048576,3,FALSE)&gt;="休","休",TEXT(A17,"aaa"))</f>
        <v>火</v>
      </c>
      <c r="C17" s="83"/>
      <c r="D17" s="29" t="s">
        <v>24</v>
      </c>
      <c r="E17" s="83"/>
      <c r="F17" s="83"/>
      <c r="G17" s="84" t="str">
        <f t="shared" si="2"/>
        <v/>
      </c>
      <c r="H17" s="85"/>
      <c r="I17" s="120"/>
      <c r="J17" s="121"/>
      <c r="K17" s="121"/>
      <c r="L17" s="122"/>
      <c r="M17" s="43"/>
      <c r="N17" s="21">
        <f t="shared" si="3"/>
        <v>1</v>
      </c>
      <c r="O17" s="22">
        <f t="shared" si="4"/>
        <v>0</v>
      </c>
      <c r="P17" s="22">
        <f t="shared" si="0"/>
        <v>0</v>
      </c>
      <c r="Q17" s="22">
        <f t="shared" si="1"/>
        <v>0</v>
      </c>
      <c r="R17" s="22">
        <f t="shared" si="5"/>
        <v>0</v>
      </c>
      <c r="S17" s="21">
        <f t="shared" si="6"/>
        <v>0</v>
      </c>
      <c r="T17" s="21">
        <f t="shared" si="7"/>
        <v>0</v>
      </c>
      <c r="U17" s="21">
        <f t="shared" si="8"/>
        <v>0</v>
      </c>
      <c r="V17" s="21">
        <f t="shared" si="9"/>
        <v>0</v>
      </c>
      <c r="W17" s="21">
        <f t="shared" si="10"/>
        <v>0</v>
      </c>
      <c r="X17" s="21">
        <f t="shared" si="11"/>
        <v>0</v>
      </c>
      <c r="Y17" s="23">
        <f t="shared" si="12"/>
        <v>0</v>
      </c>
      <c r="Z17" s="21">
        <f t="shared" si="13"/>
        <v>0</v>
      </c>
      <c r="AA17" s="21">
        <f t="shared" si="14"/>
        <v>1</v>
      </c>
      <c r="AB17" s="24" t="s">
        <v>82</v>
      </c>
      <c r="AC17" s="25"/>
      <c r="AD17" s="24"/>
      <c r="AE17" s="99">
        <v>11</v>
      </c>
      <c r="AF17" s="99">
        <v>19</v>
      </c>
      <c r="AG17" s="99"/>
      <c r="AH17" s="105"/>
      <c r="AI17" s="105"/>
    </row>
    <row r="18" spans="1:35" ht="17.25" customHeight="1" x14ac:dyDescent="0.15">
      <c r="A18" s="28">
        <f t="shared" si="15"/>
        <v>46274</v>
      </c>
      <c r="B18" s="109" t="str">
        <f>IF(VLOOKUP(A18,休業日一覧!$1:$1048576,3,FALSE)&gt;="休","休",TEXT(A18,"aaa"))</f>
        <v>水</v>
      </c>
      <c r="C18" s="83"/>
      <c r="D18" s="29" t="s">
        <v>24</v>
      </c>
      <c r="E18" s="83"/>
      <c r="F18" s="83"/>
      <c r="G18" s="84" t="str">
        <f t="shared" si="2"/>
        <v/>
      </c>
      <c r="H18" s="85"/>
      <c r="I18" s="120"/>
      <c r="J18" s="121"/>
      <c r="K18" s="121"/>
      <c r="L18" s="122"/>
      <c r="M18" s="43"/>
      <c r="N18" s="21">
        <f t="shared" si="3"/>
        <v>1</v>
      </c>
      <c r="O18" s="22">
        <f t="shared" si="4"/>
        <v>0</v>
      </c>
      <c r="P18" s="22">
        <f t="shared" si="0"/>
        <v>0</v>
      </c>
      <c r="Q18" s="22">
        <f t="shared" si="1"/>
        <v>0</v>
      </c>
      <c r="R18" s="22">
        <f t="shared" si="5"/>
        <v>0</v>
      </c>
      <c r="S18" s="21">
        <f t="shared" si="6"/>
        <v>0</v>
      </c>
      <c r="T18" s="21">
        <f t="shared" si="7"/>
        <v>0</v>
      </c>
      <c r="U18" s="21">
        <f t="shared" si="8"/>
        <v>0</v>
      </c>
      <c r="V18" s="21">
        <f t="shared" si="9"/>
        <v>0</v>
      </c>
      <c r="W18" s="21">
        <f t="shared" si="10"/>
        <v>0</v>
      </c>
      <c r="X18" s="21">
        <f t="shared" si="11"/>
        <v>0</v>
      </c>
      <c r="Y18" s="23">
        <f t="shared" si="12"/>
        <v>0</v>
      </c>
      <c r="Z18" s="21">
        <f t="shared" si="13"/>
        <v>0</v>
      </c>
      <c r="AA18" s="21">
        <f t="shared" si="14"/>
        <v>1</v>
      </c>
      <c r="AB18" s="24"/>
      <c r="AC18" s="25"/>
      <c r="AD18" s="24"/>
      <c r="AE18" s="99">
        <v>12</v>
      </c>
      <c r="AF18" s="99">
        <v>20</v>
      </c>
      <c r="AG18" s="99"/>
      <c r="AH18" s="105"/>
      <c r="AI18" s="105"/>
    </row>
    <row r="19" spans="1:35" ht="17.25" customHeight="1" x14ac:dyDescent="0.15">
      <c r="A19" s="28">
        <f t="shared" si="15"/>
        <v>46275</v>
      </c>
      <c r="B19" s="109" t="str">
        <f>IF(VLOOKUP(A19,休業日一覧!$1:$1048576,3,FALSE)&gt;="休","休",TEXT(A19,"aaa"))</f>
        <v>木</v>
      </c>
      <c r="C19" s="83"/>
      <c r="D19" s="29" t="s">
        <v>24</v>
      </c>
      <c r="E19" s="83"/>
      <c r="F19" s="83"/>
      <c r="G19" s="84" t="str">
        <f t="shared" si="2"/>
        <v/>
      </c>
      <c r="H19" s="85"/>
      <c r="I19" s="120"/>
      <c r="J19" s="121"/>
      <c r="K19" s="121"/>
      <c r="L19" s="122"/>
      <c r="M19" s="43"/>
      <c r="N19" s="21">
        <f t="shared" si="3"/>
        <v>1</v>
      </c>
      <c r="O19" s="22">
        <f t="shared" si="4"/>
        <v>0</v>
      </c>
      <c r="P19" s="22">
        <f t="shared" si="0"/>
        <v>0</v>
      </c>
      <c r="Q19" s="22">
        <f t="shared" si="1"/>
        <v>0</v>
      </c>
      <c r="R19" s="22">
        <f t="shared" si="5"/>
        <v>0</v>
      </c>
      <c r="S19" s="21">
        <f t="shared" si="6"/>
        <v>0</v>
      </c>
      <c r="T19" s="21">
        <f t="shared" si="7"/>
        <v>0</v>
      </c>
      <c r="U19" s="21">
        <f t="shared" si="8"/>
        <v>0</v>
      </c>
      <c r="V19" s="21">
        <f t="shared" si="9"/>
        <v>0</v>
      </c>
      <c r="W19" s="21">
        <f t="shared" si="10"/>
        <v>0</v>
      </c>
      <c r="X19" s="21">
        <f t="shared" si="11"/>
        <v>0</v>
      </c>
      <c r="Y19" s="23">
        <f t="shared" si="12"/>
        <v>0</v>
      </c>
      <c r="Z19" s="21">
        <f t="shared" si="13"/>
        <v>0</v>
      </c>
      <c r="AA19" s="21">
        <f t="shared" si="14"/>
        <v>1</v>
      </c>
      <c r="AB19" s="24"/>
      <c r="AC19" s="25"/>
      <c r="AD19" s="24"/>
      <c r="AE19" s="99">
        <v>1</v>
      </c>
      <c r="AF19" s="99">
        <v>19</v>
      </c>
      <c r="AG19" s="99"/>
      <c r="AH19" s="105"/>
      <c r="AI19" s="105"/>
    </row>
    <row r="20" spans="1:35" ht="17.25" customHeight="1" x14ac:dyDescent="0.15">
      <c r="A20" s="28">
        <f t="shared" si="15"/>
        <v>46276</v>
      </c>
      <c r="B20" s="109" t="str">
        <f>IF(VLOOKUP(A20,休業日一覧!$1:$1048576,3,FALSE)&gt;="休","休",TEXT(A20,"aaa"))</f>
        <v>金</v>
      </c>
      <c r="C20" s="83"/>
      <c r="D20" s="29" t="s">
        <v>24</v>
      </c>
      <c r="E20" s="83"/>
      <c r="F20" s="83"/>
      <c r="G20" s="84" t="str">
        <f t="shared" si="2"/>
        <v/>
      </c>
      <c r="H20" s="85"/>
      <c r="I20" s="123"/>
      <c r="J20" s="124"/>
      <c r="K20" s="124"/>
      <c r="L20" s="125"/>
      <c r="M20" s="43"/>
      <c r="N20" s="21">
        <f t="shared" si="3"/>
        <v>1</v>
      </c>
      <c r="O20" s="22">
        <f t="shared" si="4"/>
        <v>0</v>
      </c>
      <c r="P20" s="22">
        <f t="shared" si="0"/>
        <v>0</v>
      </c>
      <c r="Q20" s="22">
        <f t="shared" si="1"/>
        <v>0</v>
      </c>
      <c r="R20" s="22">
        <f t="shared" si="5"/>
        <v>0</v>
      </c>
      <c r="S20" s="21">
        <f t="shared" si="6"/>
        <v>0</v>
      </c>
      <c r="T20" s="21">
        <f t="shared" si="7"/>
        <v>0</v>
      </c>
      <c r="U20" s="21">
        <f t="shared" si="8"/>
        <v>0</v>
      </c>
      <c r="V20" s="21">
        <f t="shared" si="9"/>
        <v>0</v>
      </c>
      <c r="W20" s="21">
        <f t="shared" si="10"/>
        <v>0</v>
      </c>
      <c r="X20" s="21">
        <f t="shared" si="11"/>
        <v>0</v>
      </c>
      <c r="Y20" s="23">
        <f t="shared" si="12"/>
        <v>0</v>
      </c>
      <c r="Z20" s="21">
        <f t="shared" si="13"/>
        <v>0</v>
      </c>
      <c r="AA20" s="21">
        <f t="shared" si="14"/>
        <v>1</v>
      </c>
      <c r="AB20" s="24"/>
      <c r="AC20" s="25"/>
      <c r="AD20" s="24"/>
      <c r="AE20" s="99">
        <v>2</v>
      </c>
      <c r="AF20" s="99">
        <v>18</v>
      </c>
      <c r="AG20" s="99"/>
      <c r="AH20" s="105"/>
      <c r="AI20" s="105"/>
    </row>
    <row r="21" spans="1:35" ht="17.25" customHeight="1" x14ac:dyDescent="0.15">
      <c r="A21" s="28">
        <f t="shared" si="15"/>
        <v>46277</v>
      </c>
      <c r="B21" s="109" t="str">
        <f>IF(VLOOKUP(A21,休業日一覧!$1:$1048576,3,FALSE)&gt;="休","休",TEXT(A21,"aaa"))</f>
        <v>土</v>
      </c>
      <c r="C21" s="83"/>
      <c r="D21" s="29" t="s">
        <v>24</v>
      </c>
      <c r="E21" s="83"/>
      <c r="F21" s="83"/>
      <c r="G21" s="84" t="str">
        <f t="shared" si="2"/>
        <v/>
      </c>
      <c r="H21" s="85"/>
      <c r="I21" s="126"/>
      <c r="J21" s="127"/>
      <c r="K21" s="127"/>
      <c r="L21" s="128"/>
      <c r="M21" s="43"/>
      <c r="N21" s="21">
        <f t="shared" si="3"/>
        <v>0</v>
      </c>
      <c r="O21" s="22">
        <f t="shared" si="4"/>
        <v>0</v>
      </c>
      <c r="P21" s="22">
        <f t="shared" si="0"/>
        <v>0</v>
      </c>
      <c r="Q21" s="22">
        <f t="shared" si="1"/>
        <v>0</v>
      </c>
      <c r="R21" s="22">
        <f t="shared" si="5"/>
        <v>0</v>
      </c>
      <c r="S21" s="21">
        <f t="shared" si="6"/>
        <v>0</v>
      </c>
      <c r="T21" s="21">
        <f t="shared" si="7"/>
        <v>0</v>
      </c>
      <c r="U21" s="21">
        <f t="shared" si="8"/>
        <v>0</v>
      </c>
      <c r="V21" s="21">
        <f t="shared" si="9"/>
        <v>0</v>
      </c>
      <c r="W21" s="21">
        <f t="shared" si="10"/>
        <v>0</v>
      </c>
      <c r="X21" s="21">
        <f t="shared" si="11"/>
        <v>0</v>
      </c>
      <c r="Y21" s="23">
        <f t="shared" si="12"/>
        <v>0</v>
      </c>
      <c r="Z21" s="21">
        <f t="shared" si="13"/>
        <v>1</v>
      </c>
      <c r="AA21" s="21">
        <f t="shared" si="14"/>
        <v>0</v>
      </c>
      <c r="AB21" s="24"/>
      <c r="AC21" s="25"/>
      <c r="AD21" s="24"/>
      <c r="AE21" s="99">
        <v>3</v>
      </c>
      <c r="AF21" s="99">
        <v>23</v>
      </c>
      <c r="AG21" s="99"/>
      <c r="AH21" s="105"/>
      <c r="AI21" s="105"/>
    </row>
    <row r="22" spans="1:35" ht="17.25" customHeight="1" x14ac:dyDescent="0.15">
      <c r="A22" s="28">
        <f t="shared" si="15"/>
        <v>46278</v>
      </c>
      <c r="B22" s="109" t="str">
        <f>IF(VLOOKUP(A22,休業日一覧!$1:$1048576,3,FALSE)&gt;="休","休",TEXT(A22,"aaa"))</f>
        <v>日</v>
      </c>
      <c r="C22" s="83"/>
      <c r="D22" s="29" t="s">
        <v>24</v>
      </c>
      <c r="E22" s="83"/>
      <c r="F22" s="83"/>
      <c r="G22" s="84" t="str">
        <f t="shared" si="2"/>
        <v/>
      </c>
      <c r="H22" s="85"/>
      <c r="I22" s="126"/>
      <c r="J22" s="127"/>
      <c r="K22" s="127"/>
      <c r="L22" s="128"/>
      <c r="M22" s="43"/>
      <c r="N22" s="21">
        <f t="shared" si="3"/>
        <v>0</v>
      </c>
      <c r="O22" s="22">
        <f t="shared" si="4"/>
        <v>0</v>
      </c>
      <c r="P22" s="22">
        <f t="shared" si="0"/>
        <v>0</v>
      </c>
      <c r="Q22" s="22">
        <f t="shared" si="1"/>
        <v>0</v>
      </c>
      <c r="R22" s="22">
        <f t="shared" si="5"/>
        <v>0</v>
      </c>
      <c r="S22" s="21">
        <f t="shared" si="6"/>
        <v>0</v>
      </c>
      <c r="T22" s="21">
        <f t="shared" si="7"/>
        <v>0</v>
      </c>
      <c r="U22" s="21">
        <f t="shared" si="8"/>
        <v>0</v>
      </c>
      <c r="V22" s="21">
        <f t="shared" si="9"/>
        <v>0</v>
      </c>
      <c r="W22" s="21">
        <f t="shared" si="10"/>
        <v>0</v>
      </c>
      <c r="X22" s="21">
        <f t="shared" si="11"/>
        <v>0</v>
      </c>
      <c r="Y22" s="23">
        <f t="shared" si="12"/>
        <v>0</v>
      </c>
      <c r="Z22" s="21">
        <f t="shared" si="13"/>
        <v>1</v>
      </c>
      <c r="AA22" s="21">
        <f t="shared" si="14"/>
        <v>0</v>
      </c>
      <c r="AB22" s="24"/>
      <c r="AC22" s="25"/>
      <c r="AD22" s="52"/>
      <c r="AE22" s="99"/>
      <c r="AF22" s="99"/>
      <c r="AG22" s="99"/>
      <c r="AH22" s="105"/>
      <c r="AI22" s="105"/>
    </row>
    <row r="23" spans="1:35" ht="17.25" customHeight="1" x14ac:dyDescent="0.15">
      <c r="A23" s="28">
        <f t="shared" si="15"/>
        <v>46279</v>
      </c>
      <c r="B23" s="109" t="str">
        <f>IF(VLOOKUP(A23,休業日一覧!$1:$1048576,3,FALSE)&gt;="休","休",TEXT(A23,"aaa"))</f>
        <v>月</v>
      </c>
      <c r="C23" s="83"/>
      <c r="D23" s="29" t="s">
        <v>24</v>
      </c>
      <c r="E23" s="83"/>
      <c r="F23" s="83"/>
      <c r="G23" s="84" t="str">
        <f t="shared" si="2"/>
        <v/>
      </c>
      <c r="H23" s="85"/>
      <c r="I23" s="126"/>
      <c r="J23" s="127"/>
      <c r="K23" s="127"/>
      <c r="L23" s="128"/>
      <c r="M23" s="43"/>
      <c r="N23" s="21">
        <f t="shared" si="3"/>
        <v>1</v>
      </c>
      <c r="O23" s="22">
        <f t="shared" si="4"/>
        <v>0</v>
      </c>
      <c r="P23" s="22">
        <f t="shared" si="0"/>
        <v>0</v>
      </c>
      <c r="Q23" s="22">
        <f t="shared" si="1"/>
        <v>0</v>
      </c>
      <c r="R23" s="22">
        <f t="shared" si="5"/>
        <v>0</v>
      </c>
      <c r="S23" s="21">
        <f t="shared" si="6"/>
        <v>0</v>
      </c>
      <c r="T23" s="21">
        <f t="shared" si="7"/>
        <v>0</v>
      </c>
      <c r="U23" s="21">
        <f t="shared" si="8"/>
        <v>0</v>
      </c>
      <c r="V23" s="21">
        <f t="shared" si="9"/>
        <v>0</v>
      </c>
      <c r="W23" s="21">
        <f t="shared" si="10"/>
        <v>0</v>
      </c>
      <c r="X23" s="21">
        <f t="shared" si="11"/>
        <v>0</v>
      </c>
      <c r="Y23" s="23">
        <f t="shared" si="12"/>
        <v>0</v>
      </c>
      <c r="Z23" s="21">
        <f t="shared" si="13"/>
        <v>0</v>
      </c>
      <c r="AA23" s="21">
        <f t="shared" si="14"/>
        <v>1</v>
      </c>
      <c r="AB23" s="24"/>
      <c r="AC23" s="25"/>
      <c r="AD23" s="52"/>
      <c r="AE23" s="106"/>
      <c r="AF23" s="105"/>
      <c r="AG23" s="88"/>
      <c r="AH23" s="105"/>
      <c r="AI23" s="105"/>
    </row>
    <row r="24" spans="1:35" ht="17.25" customHeight="1" x14ac:dyDescent="0.15">
      <c r="A24" s="28">
        <f t="shared" si="15"/>
        <v>46280</v>
      </c>
      <c r="B24" s="109" t="str">
        <f>IF(VLOOKUP(A24,休業日一覧!$1:$1048576,3,FALSE)&gt;="休","休",TEXT(A24,"aaa"))</f>
        <v>火</v>
      </c>
      <c r="C24" s="83"/>
      <c r="D24" s="29" t="s">
        <v>24</v>
      </c>
      <c r="E24" s="83"/>
      <c r="F24" s="83"/>
      <c r="G24" s="84" t="str">
        <f t="shared" si="2"/>
        <v/>
      </c>
      <c r="H24" s="85"/>
      <c r="I24" s="126"/>
      <c r="J24" s="127"/>
      <c r="K24" s="127"/>
      <c r="L24" s="128"/>
      <c r="M24" s="43"/>
      <c r="N24" s="21">
        <f t="shared" si="3"/>
        <v>1</v>
      </c>
      <c r="O24" s="22">
        <f t="shared" si="4"/>
        <v>0</v>
      </c>
      <c r="P24" s="22">
        <f t="shared" si="0"/>
        <v>0</v>
      </c>
      <c r="Q24" s="22">
        <f t="shared" si="1"/>
        <v>0</v>
      </c>
      <c r="R24" s="22">
        <f t="shared" si="5"/>
        <v>0</v>
      </c>
      <c r="S24" s="21">
        <f t="shared" si="6"/>
        <v>0</v>
      </c>
      <c r="T24" s="21">
        <f t="shared" si="7"/>
        <v>0</v>
      </c>
      <c r="U24" s="21">
        <f t="shared" si="8"/>
        <v>0</v>
      </c>
      <c r="V24" s="21">
        <f t="shared" si="9"/>
        <v>0</v>
      </c>
      <c r="W24" s="21">
        <f t="shared" si="10"/>
        <v>0</v>
      </c>
      <c r="X24" s="21">
        <f t="shared" si="11"/>
        <v>0</v>
      </c>
      <c r="Y24" s="23">
        <f t="shared" si="12"/>
        <v>0</v>
      </c>
      <c r="Z24" s="21">
        <f t="shared" si="13"/>
        <v>0</v>
      </c>
      <c r="AA24" s="21">
        <f t="shared" si="14"/>
        <v>1</v>
      </c>
      <c r="AB24" s="24"/>
      <c r="AC24" s="25"/>
      <c r="AD24" s="53"/>
      <c r="AE24" s="106"/>
      <c r="AF24" s="105"/>
      <c r="AG24" s="88"/>
      <c r="AH24" s="105"/>
      <c r="AI24" s="105"/>
    </row>
    <row r="25" spans="1:35" ht="17.25" customHeight="1" x14ac:dyDescent="0.15">
      <c r="A25" s="28">
        <f t="shared" si="15"/>
        <v>46281</v>
      </c>
      <c r="B25" s="109" t="str">
        <f>IF(VLOOKUP(A25,休業日一覧!$1:$1048576,3,FALSE)&gt;="休","休",TEXT(A25,"aaa"))</f>
        <v>水</v>
      </c>
      <c r="C25" s="83"/>
      <c r="D25" s="29" t="s">
        <v>24</v>
      </c>
      <c r="E25" s="83"/>
      <c r="F25" s="83"/>
      <c r="G25" s="84" t="str">
        <f t="shared" si="2"/>
        <v/>
      </c>
      <c r="H25" s="85"/>
      <c r="I25" s="126"/>
      <c r="J25" s="127"/>
      <c r="K25" s="127"/>
      <c r="L25" s="128"/>
      <c r="M25" s="43"/>
      <c r="N25" s="21">
        <f t="shared" si="3"/>
        <v>1</v>
      </c>
      <c r="O25" s="22">
        <f t="shared" si="4"/>
        <v>0</v>
      </c>
      <c r="P25" s="22">
        <f t="shared" si="0"/>
        <v>0</v>
      </c>
      <c r="Q25" s="22">
        <f t="shared" si="1"/>
        <v>0</v>
      </c>
      <c r="R25" s="22">
        <f t="shared" si="5"/>
        <v>0</v>
      </c>
      <c r="S25" s="21">
        <f t="shared" si="6"/>
        <v>0</v>
      </c>
      <c r="T25" s="21">
        <f t="shared" si="7"/>
        <v>0</v>
      </c>
      <c r="U25" s="21">
        <f t="shared" si="8"/>
        <v>0</v>
      </c>
      <c r="V25" s="21">
        <f t="shared" si="9"/>
        <v>0</v>
      </c>
      <c r="W25" s="21">
        <f t="shared" si="10"/>
        <v>0</v>
      </c>
      <c r="X25" s="21">
        <f t="shared" si="11"/>
        <v>0</v>
      </c>
      <c r="Y25" s="23">
        <f t="shared" si="12"/>
        <v>0</v>
      </c>
      <c r="Z25" s="21">
        <f t="shared" si="13"/>
        <v>0</v>
      </c>
      <c r="AA25" s="21">
        <f t="shared" si="14"/>
        <v>1</v>
      </c>
      <c r="AB25" s="24"/>
      <c r="AC25" s="25"/>
      <c r="AD25" s="52"/>
      <c r="AE25" s="106"/>
      <c r="AF25" s="105"/>
      <c r="AG25" s="88"/>
      <c r="AH25" s="105"/>
      <c r="AI25" s="105"/>
    </row>
    <row r="26" spans="1:35" ht="17.25" customHeight="1" x14ac:dyDescent="0.15">
      <c r="A26" s="28">
        <f t="shared" si="15"/>
        <v>46282</v>
      </c>
      <c r="B26" s="109" t="str">
        <f>IF(VLOOKUP(A26,休業日一覧!$1:$1048576,3,FALSE)&gt;="休","休",TEXT(A26,"aaa"))</f>
        <v>木</v>
      </c>
      <c r="C26" s="83"/>
      <c r="D26" s="29" t="s">
        <v>24</v>
      </c>
      <c r="E26" s="83"/>
      <c r="F26" s="83"/>
      <c r="G26" s="84" t="str">
        <f t="shared" si="2"/>
        <v/>
      </c>
      <c r="H26" s="85"/>
      <c r="I26" s="126"/>
      <c r="J26" s="127"/>
      <c r="K26" s="127"/>
      <c r="L26" s="128"/>
      <c r="M26" s="43"/>
      <c r="N26" s="21">
        <f t="shared" si="3"/>
        <v>1</v>
      </c>
      <c r="O26" s="22">
        <f t="shared" si="4"/>
        <v>0</v>
      </c>
      <c r="P26" s="22">
        <f t="shared" si="0"/>
        <v>0</v>
      </c>
      <c r="Q26" s="22">
        <f t="shared" si="1"/>
        <v>0</v>
      </c>
      <c r="R26" s="22">
        <f t="shared" si="5"/>
        <v>0</v>
      </c>
      <c r="S26" s="21">
        <f t="shared" si="6"/>
        <v>0</v>
      </c>
      <c r="T26" s="21">
        <f t="shared" si="7"/>
        <v>0</v>
      </c>
      <c r="U26" s="21">
        <f t="shared" si="8"/>
        <v>0</v>
      </c>
      <c r="V26" s="21">
        <f t="shared" si="9"/>
        <v>0</v>
      </c>
      <c r="W26" s="21">
        <f t="shared" si="10"/>
        <v>0</v>
      </c>
      <c r="X26" s="21">
        <f t="shared" si="11"/>
        <v>0</v>
      </c>
      <c r="Y26" s="23">
        <f t="shared" si="12"/>
        <v>0</v>
      </c>
      <c r="Z26" s="21">
        <f t="shared" si="13"/>
        <v>0</v>
      </c>
      <c r="AA26" s="21">
        <f t="shared" si="14"/>
        <v>1</v>
      </c>
      <c r="AB26" s="24"/>
      <c r="AC26" s="25"/>
      <c r="AD26" s="52"/>
      <c r="AE26" s="106"/>
      <c r="AF26" s="105"/>
      <c r="AG26" s="88"/>
      <c r="AH26" s="105"/>
      <c r="AI26" s="105"/>
    </row>
    <row r="27" spans="1:35" ht="17.25" customHeight="1" x14ac:dyDescent="0.15">
      <c r="A27" s="28">
        <f t="shared" si="15"/>
        <v>46283</v>
      </c>
      <c r="B27" s="109" t="str">
        <f>IF(VLOOKUP(A27,休業日一覧!$1:$1048576,3,FALSE)&gt;="休","休",TEXT(A27,"aaa"))</f>
        <v>金</v>
      </c>
      <c r="C27" s="83"/>
      <c r="D27" s="29" t="s">
        <v>24</v>
      </c>
      <c r="E27" s="83"/>
      <c r="F27" s="83"/>
      <c r="G27" s="84" t="str">
        <f t="shared" si="2"/>
        <v/>
      </c>
      <c r="H27" s="85"/>
      <c r="I27" s="126"/>
      <c r="J27" s="127"/>
      <c r="K27" s="127"/>
      <c r="L27" s="128"/>
      <c r="M27" s="43"/>
      <c r="N27" s="21">
        <f t="shared" si="3"/>
        <v>1</v>
      </c>
      <c r="O27" s="22">
        <f t="shared" si="4"/>
        <v>0</v>
      </c>
      <c r="P27" s="22">
        <f t="shared" si="0"/>
        <v>0</v>
      </c>
      <c r="Q27" s="22">
        <f t="shared" si="1"/>
        <v>0</v>
      </c>
      <c r="R27" s="22">
        <f t="shared" si="5"/>
        <v>0</v>
      </c>
      <c r="S27" s="21">
        <f t="shared" si="6"/>
        <v>0</v>
      </c>
      <c r="T27" s="21">
        <f t="shared" si="7"/>
        <v>0</v>
      </c>
      <c r="U27" s="21">
        <f t="shared" si="8"/>
        <v>0</v>
      </c>
      <c r="V27" s="21">
        <f t="shared" si="9"/>
        <v>0</v>
      </c>
      <c r="W27" s="21">
        <f t="shared" si="10"/>
        <v>0</v>
      </c>
      <c r="X27" s="21">
        <f t="shared" si="11"/>
        <v>0</v>
      </c>
      <c r="Y27" s="23">
        <f t="shared" si="12"/>
        <v>0</v>
      </c>
      <c r="Z27" s="21">
        <f t="shared" si="13"/>
        <v>0</v>
      </c>
      <c r="AA27" s="21">
        <f t="shared" si="14"/>
        <v>1</v>
      </c>
      <c r="AB27" s="24"/>
      <c r="AC27" s="25"/>
      <c r="AD27" s="52"/>
      <c r="AE27" s="106"/>
      <c r="AF27" s="105"/>
      <c r="AG27" s="88"/>
      <c r="AH27" s="105"/>
      <c r="AI27" s="105"/>
    </row>
    <row r="28" spans="1:35" ht="17.25" customHeight="1" x14ac:dyDescent="0.15">
      <c r="A28" s="28">
        <f t="shared" si="15"/>
        <v>46284</v>
      </c>
      <c r="B28" s="109" t="str">
        <f>IF(VLOOKUP(A28,休業日一覧!$1:$1048576,3,FALSE)&gt;="休","休",TEXT(A28,"aaa"))</f>
        <v>土</v>
      </c>
      <c r="C28" s="83"/>
      <c r="D28" s="29" t="s">
        <v>24</v>
      </c>
      <c r="E28" s="83"/>
      <c r="F28" s="83"/>
      <c r="G28" s="84" t="str">
        <f t="shared" si="2"/>
        <v/>
      </c>
      <c r="H28" s="85"/>
      <c r="I28" s="126"/>
      <c r="J28" s="127"/>
      <c r="K28" s="127"/>
      <c r="L28" s="128"/>
      <c r="M28" s="43"/>
      <c r="N28" s="21">
        <f t="shared" si="3"/>
        <v>0</v>
      </c>
      <c r="O28" s="22">
        <f t="shared" si="4"/>
        <v>0</v>
      </c>
      <c r="P28" s="22">
        <f t="shared" si="0"/>
        <v>0</v>
      </c>
      <c r="Q28" s="22">
        <f t="shared" si="1"/>
        <v>0</v>
      </c>
      <c r="R28" s="22">
        <f t="shared" si="5"/>
        <v>0</v>
      </c>
      <c r="S28" s="21">
        <f t="shared" si="6"/>
        <v>0</v>
      </c>
      <c r="T28" s="21">
        <f t="shared" si="7"/>
        <v>0</v>
      </c>
      <c r="U28" s="21">
        <f t="shared" si="8"/>
        <v>0</v>
      </c>
      <c r="V28" s="21">
        <f t="shared" si="9"/>
        <v>0</v>
      </c>
      <c r="W28" s="21">
        <f t="shared" si="10"/>
        <v>0</v>
      </c>
      <c r="X28" s="21">
        <f t="shared" si="11"/>
        <v>0</v>
      </c>
      <c r="Y28" s="23">
        <f t="shared" si="12"/>
        <v>0</v>
      </c>
      <c r="Z28" s="21">
        <f t="shared" si="13"/>
        <v>1</v>
      </c>
      <c r="AA28" s="21">
        <f t="shared" si="14"/>
        <v>0</v>
      </c>
      <c r="AB28" s="24"/>
      <c r="AC28" s="25"/>
      <c r="AD28" s="52"/>
      <c r="AE28" s="106"/>
      <c r="AF28" s="105"/>
      <c r="AG28" s="88"/>
      <c r="AH28" s="105"/>
      <c r="AI28" s="105"/>
    </row>
    <row r="29" spans="1:35" ht="17.25" customHeight="1" x14ac:dyDescent="0.15">
      <c r="A29" s="28">
        <f t="shared" si="15"/>
        <v>46285</v>
      </c>
      <c r="B29" s="109" t="str">
        <f>IF(VLOOKUP(A29,休業日一覧!$1:$1048576,3,FALSE)&gt;="休","休",TEXT(A29,"aaa"))</f>
        <v>日</v>
      </c>
      <c r="C29" s="83"/>
      <c r="D29" s="29" t="s">
        <v>24</v>
      </c>
      <c r="E29" s="83"/>
      <c r="F29" s="83"/>
      <c r="G29" s="84" t="str">
        <f t="shared" si="2"/>
        <v/>
      </c>
      <c r="H29" s="85"/>
      <c r="I29" s="126"/>
      <c r="J29" s="127"/>
      <c r="K29" s="127"/>
      <c r="L29" s="128"/>
      <c r="M29" s="43"/>
      <c r="N29" s="21">
        <f t="shared" si="3"/>
        <v>0</v>
      </c>
      <c r="O29" s="22">
        <f t="shared" si="4"/>
        <v>0</v>
      </c>
      <c r="P29" s="22">
        <f t="shared" si="0"/>
        <v>0</v>
      </c>
      <c r="Q29" s="22">
        <f t="shared" si="1"/>
        <v>0</v>
      </c>
      <c r="R29" s="22">
        <f t="shared" si="5"/>
        <v>0</v>
      </c>
      <c r="S29" s="21">
        <f t="shared" si="6"/>
        <v>0</v>
      </c>
      <c r="T29" s="21">
        <f t="shared" si="7"/>
        <v>0</v>
      </c>
      <c r="U29" s="21">
        <f t="shared" si="8"/>
        <v>0</v>
      </c>
      <c r="V29" s="21">
        <f t="shared" si="9"/>
        <v>0</v>
      </c>
      <c r="W29" s="21">
        <f t="shared" si="10"/>
        <v>0</v>
      </c>
      <c r="X29" s="21">
        <f t="shared" si="11"/>
        <v>0</v>
      </c>
      <c r="Y29" s="23">
        <f t="shared" si="12"/>
        <v>0</v>
      </c>
      <c r="Z29" s="21">
        <f t="shared" si="13"/>
        <v>1</v>
      </c>
      <c r="AA29" s="21">
        <f t="shared" si="14"/>
        <v>0</v>
      </c>
      <c r="AB29" s="24"/>
      <c r="AC29" s="25"/>
      <c r="AD29" s="52"/>
      <c r="AE29" s="106"/>
      <c r="AF29" s="105"/>
      <c r="AG29" s="88"/>
      <c r="AH29" s="105"/>
      <c r="AI29" s="105"/>
    </row>
    <row r="30" spans="1:35" ht="17.25" customHeight="1" x14ac:dyDescent="0.15">
      <c r="A30" s="28">
        <f t="shared" si="15"/>
        <v>46286</v>
      </c>
      <c r="B30" s="109" t="str">
        <f>IF(VLOOKUP(A30,休業日一覧!$1:$1048576,3,FALSE)&gt;="休","休",TEXT(A30,"aaa"))</f>
        <v>休</v>
      </c>
      <c r="C30" s="83"/>
      <c r="D30" s="29" t="s">
        <v>24</v>
      </c>
      <c r="E30" s="83"/>
      <c r="F30" s="83"/>
      <c r="G30" s="84" t="str">
        <f t="shared" si="2"/>
        <v/>
      </c>
      <c r="H30" s="85"/>
      <c r="I30" s="129"/>
      <c r="J30" s="130"/>
      <c r="K30" s="130"/>
      <c r="L30" s="131"/>
      <c r="M30" s="43"/>
      <c r="N30" s="21">
        <f t="shared" si="3"/>
        <v>0</v>
      </c>
      <c r="O30" s="22">
        <f t="shared" si="4"/>
        <v>0</v>
      </c>
      <c r="P30" s="22">
        <f t="shared" si="0"/>
        <v>0</v>
      </c>
      <c r="Q30" s="22">
        <f t="shared" si="1"/>
        <v>0</v>
      </c>
      <c r="R30" s="22">
        <f t="shared" si="5"/>
        <v>0</v>
      </c>
      <c r="S30" s="21">
        <f t="shared" si="6"/>
        <v>0</v>
      </c>
      <c r="T30" s="21">
        <f t="shared" si="7"/>
        <v>0</v>
      </c>
      <c r="U30" s="21">
        <f t="shared" si="8"/>
        <v>0</v>
      </c>
      <c r="V30" s="21">
        <f t="shared" si="9"/>
        <v>0</v>
      </c>
      <c r="W30" s="21">
        <f t="shared" si="10"/>
        <v>0</v>
      </c>
      <c r="X30" s="21">
        <f t="shared" si="11"/>
        <v>0</v>
      </c>
      <c r="Y30" s="23">
        <f t="shared" si="12"/>
        <v>0</v>
      </c>
      <c r="Z30" s="21">
        <f t="shared" si="13"/>
        <v>1</v>
      </c>
      <c r="AA30" s="21">
        <f t="shared" si="14"/>
        <v>0</v>
      </c>
      <c r="AB30" s="24"/>
      <c r="AC30" s="25"/>
      <c r="AD30" s="52"/>
      <c r="AE30" s="106"/>
      <c r="AF30" s="105"/>
      <c r="AG30" s="88"/>
      <c r="AH30" s="105"/>
      <c r="AI30" s="105"/>
    </row>
    <row r="31" spans="1:35" ht="17.25" customHeight="1" x14ac:dyDescent="0.15">
      <c r="A31" s="28">
        <f t="shared" si="15"/>
        <v>46287</v>
      </c>
      <c r="B31" s="109" t="str">
        <f>IF(VLOOKUP(A31,休業日一覧!$1:$1048576,3,FALSE)&gt;="休","休",TEXT(A31,"aaa"))</f>
        <v>休</v>
      </c>
      <c r="C31" s="83"/>
      <c r="D31" s="29" t="s">
        <v>24</v>
      </c>
      <c r="E31" s="83"/>
      <c r="F31" s="83"/>
      <c r="G31" s="84" t="str">
        <f t="shared" si="2"/>
        <v/>
      </c>
      <c r="H31" s="85"/>
      <c r="I31" s="132"/>
      <c r="J31" s="133"/>
      <c r="K31" s="133"/>
      <c r="L31" s="134"/>
      <c r="M31" s="43"/>
      <c r="N31" s="21">
        <f t="shared" si="3"/>
        <v>0</v>
      </c>
      <c r="O31" s="22">
        <f t="shared" si="4"/>
        <v>0</v>
      </c>
      <c r="P31" s="22">
        <f t="shared" si="0"/>
        <v>0</v>
      </c>
      <c r="Q31" s="22">
        <f t="shared" si="1"/>
        <v>0</v>
      </c>
      <c r="R31" s="22">
        <f t="shared" si="5"/>
        <v>0</v>
      </c>
      <c r="S31" s="21">
        <f t="shared" si="6"/>
        <v>0</v>
      </c>
      <c r="T31" s="21">
        <f t="shared" si="7"/>
        <v>0</v>
      </c>
      <c r="U31" s="21">
        <f t="shared" si="8"/>
        <v>0</v>
      </c>
      <c r="V31" s="21">
        <f t="shared" si="9"/>
        <v>0</v>
      </c>
      <c r="W31" s="21">
        <f t="shared" si="10"/>
        <v>0</v>
      </c>
      <c r="X31" s="21">
        <f t="shared" si="11"/>
        <v>0</v>
      </c>
      <c r="Y31" s="23">
        <f t="shared" si="12"/>
        <v>0</v>
      </c>
      <c r="Z31" s="21">
        <f t="shared" si="13"/>
        <v>1</v>
      </c>
      <c r="AA31" s="21">
        <f t="shared" si="14"/>
        <v>0</v>
      </c>
      <c r="AB31" s="24"/>
      <c r="AC31" s="25"/>
      <c r="AD31" s="52"/>
      <c r="AE31" s="106"/>
      <c r="AF31" s="105"/>
      <c r="AG31" s="88"/>
      <c r="AH31" s="105"/>
      <c r="AI31" s="105"/>
    </row>
    <row r="32" spans="1:35" ht="17.25" customHeight="1" x14ac:dyDescent="0.15">
      <c r="A32" s="28">
        <f t="shared" si="15"/>
        <v>46288</v>
      </c>
      <c r="B32" s="109" t="str">
        <f>IF(VLOOKUP(A32,休業日一覧!$1:$1048576,3,FALSE)&gt;="休","休",TEXT(A32,"aaa"))</f>
        <v>休</v>
      </c>
      <c r="C32" s="83"/>
      <c r="D32" s="29" t="s">
        <v>24</v>
      </c>
      <c r="E32" s="83"/>
      <c r="F32" s="83"/>
      <c r="G32" s="84" t="str">
        <f t="shared" si="2"/>
        <v/>
      </c>
      <c r="H32" s="85"/>
      <c r="I32" s="132"/>
      <c r="J32" s="133"/>
      <c r="K32" s="133"/>
      <c r="L32" s="134"/>
      <c r="M32" s="43"/>
      <c r="N32" s="21">
        <f t="shared" si="3"/>
        <v>0</v>
      </c>
      <c r="O32" s="22">
        <f t="shared" si="4"/>
        <v>0</v>
      </c>
      <c r="P32" s="22">
        <f t="shared" si="0"/>
        <v>0</v>
      </c>
      <c r="Q32" s="22">
        <f t="shared" si="1"/>
        <v>0</v>
      </c>
      <c r="R32" s="22">
        <f t="shared" si="5"/>
        <v>0</v>
      </c>
      <c r="S32" s="21">
        <f t="shared" si="6"/>
        <v>0</v>
      </c>
      <c r="T32" s="21">
        <f t="shared" si="7"/>
        <v>0</v>
      </c>
      <c r="U32" s="21">
        <f t="shared" si="8"/>
        <v>0</v>
      </c>
      <c r="V32" s="21">
        <f t="shared" si="9"/>
        <v>0</v>
      </c>
      <c r="W32" s="21">
        <f t="shared" si="10"/>
        <v>0</v>
      </c>
      <c r="X32" s="21">
        <f t="shared" si="11"/>
        <v>0</v>
      </c>
      <c r="Y32" s="23">
        <f t="shared" si="12"/>
        <v>0</v>
      </c>
      <c r="Z32" s="21">
        <f t="shared" si="13"/>
        <v>1</v>
      </c>
      <c r="AA32" s="21">
        <f t="shared" si="14"/>
        <v>0</v>
      </c>
      <c r="AB32" s="24"/>
      <c r="AC32" s="25"/>
      <c r="AD32" s="52"/>
      <c r="AE32" s="106"/>
      <c r="AF32" s="105"/>
      <c r="AG32" s="88"/>
      <c r="AH32" s="105"/>
      <c r="AI32" s="105"/>
    </row>
    <row r="33" spans="1:35" ht="17.25" customHeight="1" x14ac:dyDescent="0.15">
      <c r="A33" s="28">
        <f t="shared" si="15"/>
        <v>46289</v>
      </c>
      <c r="B33" s="109" t="str">
        <f>IF(VLOOKUP(A33,休業日一覧!$1:$1048576,3,FALSE)&gt;="休","休",TEXT(A33,"aaa"))</f>
        <v>木</v>
      </c>
      <c r="C33" s="83"/>
      <c r="D33" s="29" t="s">
        <v>24</v>
      </c>
      <c r="E33" s="83"/>
      <c r="F33" s="83"/>
      <c r="G33" s="84" t="str">
        <f t="shared" si="2"/>
        <v/>
      </c>
      <c r="H33" s="85"/>
      <c r="I33" s="132"/>
      <c r="J33" s="133"/>
      <c r="K33" s="133"/>
      <c r="L33" s="134"/>
      <c r="M33" s="43"/>
      <c r="N33" s="21">
        <f t="shared" si="3"/>
        <v>1</v>
      </c>
      <c r="O33" s="22">
        <f t="shared" si="4"/>
        <v>0</v>
      </c>
      <c r="P33" s="22">
        <f t="shared" si="0"/>
        <v>0</v>
      </c>
      <c r="Q33" s="22">
        <f t="shared" si="1"/>
        <v>0</v>
      </c>
      <c r="R33" s="22">
        <f t="shared" si="5"/>
        <v>0</v>
      </c>
      <c r="S33" s="21">
        <f t="shared" si="6"/>
        <v>0</v>
      </c>
      <c r="T33" s="21">
        <f t="shared" si="7"/>
        <v>0</v>
      </c>
      <c r="U33" s="21">
        <f t="shared" si="8"/>
        <v>0</v>
      </c>
      <c r="V33" s="21">
        <f t="shared" si="9"/>
        <v>0</v>
      </c>
      <c r="W33" s="21">
        <f t="shared" si="10"/>
        <v>0</v>
      </c>
      <c r="X33" s="21">
        <f t="shared" si="11"/>
        <v>0</v>
      </c>
      <c r="Y33" s="23">
        <f t="shared" si="12"/>
        <v>0</v>
      </c>
      <c r="Z33" s="21">
        <f t="shared" si="13"/>
        <v>0</v>
      </c>
      <c r="AA33" s="21">
        <f t="shared" si="14"/>
        <v>1</v>
      </c>
      <c r="AB33" s="24"/>
      <c r="AC33" s="25"/>
      <c r="AD33" s="52"/>
      <c r="AE33" s="106"/>
      <c r="AF33" s="105"/>
      <c r="AG33" s="88"/>
      <c r="AH33" s="105"/>
      <c r="AI33" s="105"/>
    </row>
    <row r="34" spans="1:35" ht="17.25" customHeight="1" x14ac:dyDescent="0.15">
      <c r="A34" s="28">
        <f t="shared" si="15"/>
        <v>46290</v>
      </c>
      <c r="B34" s="109" t="str">
        <f>IF(VLOOKUP(A34,休業日一覧!$1:$1048576,3,FALSE)&gt;="休","休",TEXT(A34,"aaa"))</f>
        <v>金</v>
      </c>
      <c r="C34" s="83"/>
      <c r="D34" s="29" t="s">
        <v>24</v>
      </c>
      <c r="E34" s="83"/>
      <c r="F34" s="83"/>
      <c r="G34" s="84" t="str">
        <f t="shared" si="2"/>
        <v/>
      </c>
      <c r="H34" s="85"/>
      <c r="I34" s="132"/>
      <c r="J34" s="133"/>
      <c r="K34" s="133"/>
      <c r="L34" s="134"/>
      <c r="M34" s="43"/>
      <c r="N34" s="21">
        <f t="shared" si="3"/>
        <v>1</v>
      </c>
      <c r="O34" s="22">
        <f t="shared" si="4"/>
        <v>0</v>
      </c>
      <c r="P34" s="22">
        <f t="shared" si="0"/>
        <v>0</v>
      </c>
      <c r="Q34" s="22">
        <f t="shared" si="1"/>
        <v>0</v>
      </c>
      <c r="R34" s="22">
        <f t="shared" si="5"/>
        <v>0</v>
      </c>
      <c r="S34" s="21">
        <f t="shared" si="6"/>
        <v>0</v>
      </c>
      <c r="T34" s="21">
        <f t="shared" si="7"/>
        <v>0</v>
      </c>
      <c r="U34" s="21">
        <f t="shared" si="8"/>
        <v>0</v>
      </c>
      <c r="V34" s="21">
        <f t="shared" si="9"/>
        <v>0</v>
      </c>
      <c r="W34" s="21">
        <f t="shared" si="10"/>
        <v>0</v>
      </c>
      <c r="X34" s="21">
        <f t="shared" si="11"/>
        <v>0</v>
      </c>
      <c r="Y34" s="23">
        <f t="shared" si="12"/>
        <v>0</v>
      </c>
      <c r="Z34" s="21">
        <f t="shared" si="13"/>
        <v>0</v>
      </c>
      <c r="AA34" s="21">
        <f t="shared" si="14"/>
        <v>1</v>
      </c>
      <c r="AB34" s="24"/>
      <c r="AC34" s="25"/>
      <c r="AD34" s="52"/>
      <c r="AE34" s="106"/>
      <c r="AF34" s="105"/>
      <c r="AG34" s="88"/>
      <c r="AH34" s="105"/>
      <c r="AI34" s="105"/>
    </row>
    <row r="35" spans="1:35" ht="17.25" customHeight="1" x14ac:dyDescent="0.15">
      <c r="A35" s="28">
        <f t="shared" si="15"/>
        <v>46291</v>
      </c>
      <c r="B35" s="109" t="str">
        <f>IF(VLOOKUP(A35,休業日一覧!$1:$1048576,3,FALSE)&gt;="休","休",TEXT(A35,"aaa"))</f>
        <v>土</v>
      </c>
      <c r="C35" s="83"/>
      <c r="D35" s="29" t="s">
        <v>24</v>
      </c>
      <c r="E35" s="83"/>
      <c r="F35" s="83"/>
      <c r="G35" s="84" t="str">
        <f t="shared" si="2"/>
        <v/>
      </c>
      <c r="H35" s="85"/>
      <c r="I35" s="132"/>
      <c r="J35" s="133"/>
      <c r="K35" s="133"/>
      <c r="L35" s="134"/>
      <c r="M35" s="43"/>
      <c r="N35" s="21">
        <f t="shared" si="3"/>
        <v>0</v>
      </c>
      <c r="O35" s="22">
        <f t="shared" si="4"/>
        <v>0</v>
      </c>
      <c r="P35" s="22">
        <f t="shared" si="0"/>
        <v>0</v>
      </c>
      <c r="Q35" s="22">
        <f t="shared" si="1"/>
        <v>0</v>
      </c>
      <c r="R35" s="22">
        <f t="shared" si="5"/>
        <v>0</v>
      </c>
      <c r="S35" s="21">
        <f t="shared" si="6"/>
        <v>0</v>
      </c>
      <c r="T35" s="21">
        <f t="shared" si="7"/>
        <v>0</v>
      </c>
      <c r="U35" s="21">
        <f t="shared" si="8"/>
        <v>0</v>
      </c>
      <c r="V35" s="21">
        <f t="shared" si="9"/>
        <v>0</v>
      </c>
      <c r="W35" s="21">
        <f t="shared" si="10"/>
        <v>0</v>
      </c>
      <c r="X35" s="21">
        <f t="shared" si="11"/>
        <v>0</v>
      </c>
      <c r="Y35" s="23">
        <f t="shared" si="12"/>
        <v>0</v>
      </c>
      <c r="Z35" s="21">
        <f t="shared" si="13"/>
        <v>1</v>
      </c>
      <c r="AA35" s="21">
        <f t="shared" si="14"/>
        <v>0</v>
      </c>
      <c r="AB35" s="24"/>
      <c r="AC35" s="25"/>
      <c r="AD35" s="52"/>
      <c r="AE35" s="106"/>
      <c r="AF35" s="105"/>
      <c r="AG35" s="88"/>
      <c r="AH35" s="105"/>
      <c r="AI35" s="105"/>
    </row>
    <row r="36" spans="1:35" ht="17.25" customHeight="1" x14ac:dyDescent="0.15">
      <c r="A36" s="28">
        <f t="shared" si="15"/>
        <v>46292</v>
      </c>
      <c r="B36" s="109" t="str">
        <f>IF(VLOOKUP(A36,休業日一覧!$1:$1048576,3,FALSE)&gt;="休","休",TEXT(A36,"aaa"))</f>
        <v>日</v>
      </c>
      <c r="C36" s="83"/>
      <c r="D36" s="29" t="s">
        <v>24</v>
      </c>
      <c r="E36" s="83"/>
      <c r="F36" s="83"/>
      <c r="G36" s="84" t="str">
        <f t="shared" si="2"/>
        <v/>
      </c>
      <c r="H36" s="85"/>
      <c r="I36" s="132"/>
      <c r="J36" s="133"/>
      <c r="K36" s="133"/>
      <c r="L36" s="134"/>
      <c r="M36" s="43"/>
      <c r="N36" s="21">
        <f t="shared" si="3"/>
        <v>0</v>
      </c>
      <c r="O36" s="22">
        <f t="shared" si="4"/>
        <v>0</v>
      </c>
      <c r="P36" s="22">
        <f t="shared" si="0"/>
        <v>0</v>
      </c>
      <c r="Q36" s="22">
        <f t="shared" si="1"/>
        <v>0</v>
      </c>
      <c r="R36" s="22">
        <f t="shared" si="5"/>
        <v>0</v>
      </c>
      <c r="S36" s="21">
        <f t="shared" si="6"/>
        <v>0</v>
      </c>
      <c r="T36" s="21">
        <f t="shared" si="7"/>
        <v>0</v>
      </c>
      <c r="U36" s="21">
        <f t="shared" si="8"/>
        <v>0</v>
      </c>
      <c r="V36" s="21">
        <f t="shared" si="9"/>
        <v>0</v>
      </c>
      <c r="W36" s="21">
        <f t="shared" si="10"/>
        <v>0</v>
      </c>
      <c r="X36" s="21">
        <f t="shared" si="11"/>
        <v>0</v>
      </c>
      <c r="Y36" s="23">
        <f t="shared" si="12"/>
        <v>0</v>
      </c>
      <c r="Z36" s="21">
        <f t="shared" si="13"/>
        <v>1</v>
      </c>
      <c r="AA36" s="21">
        <f t="shared" si="14"/>
        <v>0</v>
      </c>
      <c r="AB36" s="24"/>
      <c r="AC36" s="25"/>
      <c r="AD36" s="52"/>
      <c r="AE36" s="106"/>
      <c r="AF36" s="105"/>
      <c r="AG36" s="88"/>
      <c r="AH36" s="105"/>
      <c r="AI36" s="105"/>
    </row>
    <row r="37" spans="1:35" ht="17.25" customHeight="1" x14ac:dyDescent="0.15">
      <c r="A37" s="28">
        <f t="shared" si="15"/>
        <v>46293</v>
      </c>
      <c r="B37" s="109" t="str">
        <f>IF(VLOOKUP(A37,休業日一覧!$1:$1048576,3,FALSE)&gt;="休","休",TEXT(A37,"aaa"))</f>
        <v>月</v>
      </c>
      <c r="C37" s="83"/>
      <c r="D37" s="29" t="s">
        <v>24</v>
      </c>
      <c r="E37" s="83"/>
      <c r="F37" s="83"/>
      <c r="G37" s="84" t="str">
        <f t="shared" si="2"/>
        <v/>
      </c>
      <c r="H37" s="85"/>
      <c r="I37" s="132"/>
      <c r="J37" s="133"/>
      <c r="K37" s="133"/>
      <c r="L37" s="134"/>
      <c r="M37" s="43"/>
      <c r="N37" s="21">
        <f t="shared" si="3"/>
        <v>1</v>
      </c>
      <c r="O37" s="22">
        <f t="shared" si="4"/>
        <v>0</v>
      </c>
      <c r="P37" s="22">
        <f t="shared" si="0"/>
        <v>0</v>
      </c>
      <c r="Q37" s="22">
        <f t="shared" si="1"/>
        <v>0</v>
      </c>
      <c r="R37" s="22">
        <f t="shared" si="5"/>
        <v>0</v>
      </c>
      <c r="S37" s="21">
        <f t="shared" si="6"/>
        <v>0</v>
      </c>
      <c r="T37" s="21">
        <f t="shared" si="7"/>
        <v>0</v>
      </c>
      <c r="U37" s="21">
        <f t="shared" si="8"/>
        <v>0</v>
      </c>
      <c r="V37" s="21">
        <f t="shared" si="9"/>
        <v>0</v>
      </c>
      <c r="W37" s="21">
        <f t="shared" si="10"/>
        <v>0</v>
      </c>
      <c r="X37" s="21">
        <f t="shared" si="11"/>
        <v>0</v>
      </c>
      <c r="Y37" s="23">
        <f t="shared" si="12"/>
        <v>0</v>
      </c>
      <c r="Z37" s="21">
        <f t="shared" si="13"/>
        <v>0</v>
      </c>
      <c r="AA37" s="21">
        <f t="shared" si="14"/>
        <v>1</v>
      </c>
      <c r="AB37" s="24"/>
      <c r="AC37" s="25"/>
      <c r="AD37" s="52"/>
      <c r="AE37" s="106"/>
      <c r="AF37" s="105"/>
      <c r="AG37" s="88"/>
      <c r="AH37" s="105"/>
      <c r="AI37" s="105"/>
    </row>
    <row r="38" spans="1:35" ht="17.25" customHeight="1" x14ac:dyDescent="0.15">
      <c r="A38" s="28">
        <f>IF(MONTH(A37)=MONTH(A37+1),A37+1,"")</f>
        <v>46294</v>
      </c>
      <c r="B38" s="109" t="str">
        <f>IF(VLOOKUP(A38,休業日一覧!$1:$1048576,3,FALSE)&gt;="休","休",TEXT(A38,"aaa"))</f>
        <v>火</v>
      </c>
      <c r="C38" s="83"/>
      <c r="D38" s="29" t="s">
        <v>24</v>
      </c>
      <c r="E38" s="83"/>
      <c r="F38" s="83"/>
      <c r="G38" s="84" t="str">
        <f t="shared" si="2"/>
        <v/>
      </c>
      <c r="H38" s="85"/>
      <c r="I38" s="132"/>
      <c r="J38" s="133"/>
      <c r="K38" s="133"/>
      <c r="L38" s="134"/>
      <c r="M38" s="43"/>
      <c r="N38" s="21">
        <f t="shared" si="3"/>
        <v>1</v>
      </c>
      <c r="O38" s="22">
        <f t="shared" si="4"/>
        <v>0</v>
      </c>
      <c r="P38" s="22">
        <f t="shared" si="0"/>
        <v>0</v>
      </c>
      <c r="Q38" s="22">
        <f t="shared" si="1"/>
        <v>0</v>
      </c>
      <c r="R38" s="22">
        <f t="shared" si="5"/>
        <v>0</v>
      </c>
      <c r="S38" s="21">
        <f t="shared" si="6"/>
        <v>0</v>
      </c>
      <c r="T38" s="21">
        <f t="shared" si="7"/>
        <v>0</v>
      </c>
      <c r="U38" s="21">
        <f t="shared" si="8"/>
        <v>0</v>
      </c>
      <c r="V38" s="21">
        <f t="shared" si="9"/>
        <v>0</v>
      </c>
      <c r="W38" s="21">
        <f t="shared" si="10"/>
        <v>0</v>
      </c>
      <c r="X38" s="21">
        <f t="shared" si="11"/>
        <v>0</v>
      </c>
      <c r="Y38" s="23">
        <f t="shared" si="12"/>
        <v>0</v>
      </c>
      <c r="Z38" s="21">
        <f t="shared" si="13"/>
        <v>0</v>
      </c>
      <c r="AA38" s="21">
        <f t="shared" si="14"/>
        <v>1</v>
      </c>
      <c r="AB38" s="24"/>
      <c r="AC38" s="25"/>
      <c r="AD38" s="52"/>
      <c r="AE38" s="106"/>
      <c r="AF38" s="105"/>
      <c r="AG38" s="88"/>
      <c r="AH38" s="105"/>
      <c r="AI38" s="105"/>
    </row>
    <row r="39" spans="1:35" ht="17.25" customHeight="1" x14ac:dyDescent="0.15">
      <c r="A39" s="28">
        <f>IF(MONTH(A37)=MONTH(A37+2),A37+2,"")</f>
        <v>46295</v>
      </c>
      <c r="B39" s="109" t="str">
        <f>IF(VLOOKUP(A39,休業日一覧!$1:$1048576,3,FALSE)&gt;="休","休",TEXT(A39,"aaa"))</f>
        <v>水</v>
      </c>
      <c r="C39" s="83"/>
      <c r="D39" s="29" t="s">
        <v>24</v>
      </c>
      <c r="E39" s="83"/>
      <c r="F39" s="83"/>
      <c r="G39" s="84" t="str">
        <f t="shared" si="2"/>
        <v/>
      </c>
      <c r="H39" s="85"/>
      <c r="I39" s="132"/>
      <c r="J39" s="133"/>
      <c r="K39" s="133"/>
      <c r="L39" s="134"/>
      <c r="M39" s="43"/>
      <c r="N39" s="21">
        <f t="shared" si="3"/>
        <v>1</v>
      </c>
      <c r="O39" s="22">
        <f t="shared" si="4"/>
        <v>0</v>
      </c>
      <c r="P39" s="22">
        <f t="shared" si="0"/>
        <v>0</v>
      </c>
      <c r="Q39" s="22">
        <f t="shared" si="1"/>
        <v>0</v>
      </c>
      <c r="R39" s="22">
        <f t="shared" si="5"/>
        <v>0</v>
      </c>
      <c r="S39" s="21">
        <f t="shared" si="6"/>
        <v>0</v>
      </c>
      <c r="T39" s="21">
        <f t="shared" si="7"/>
        <v>0</v>
      </c>
      <c r="U39" s="21">
        <f t="shared" si="8"/>
        <v>0</v>
      </c>
      <c r="V39" s="21">
        <f t="shared" si="9"/>
        <v>0</v>
      </c>
      <c r="W39" s="21">
        <f t="shared" si="10"/>
        <v>0</v>
      </c>
      <c r="X39" s="21">
        <f t="shared" si="11"/>
        <v>0</v>
      </c>
      <c r="Y39" s="23">
        <f t="shared" si="12"/>
        <v>0</v>
      </c>
      <c r="Z39" s="21">
        <f t="shared" si="13"/>
        <v>0</v>
      </c>
      <c r="AA39" s="21">
        <f t="shared" si="14"/>
        <v>1</v>
      </c>
      <c r="AB39" s="24"/>
      <c r="AC39" s="25"/>
      <c r="AD39" s="52"/>
      <c r="AE39" s="106"/>
      <c r="AF39" s="105"/>
      <c r="AG39" s="88"/>
      <c r="AH39" s="105"/>
      <c r="AI39" s="105"/>
    </row>
    <row r="40" spans="1:35" ht="17.25" customHeight="1" x14ac:dyDescent="0.15">
      <c r="A40" s="28" t="str">
        <f>IF(MONTH(A37)=MONTH(A37+3),A37+3,"")</f>
        <v/>
      </c>
      <c r="B40" s="82" t="str">
        <f>IFERROR(IF(VLOOKUP(A40,休業日一覧!$1:$1048576,3,FALSE)&gt;="休","休",TEXT(A40,"aaa")),"")</f>
        <v/>
      </c>
      <c r="C40" s="83"/>
      <c r="D40" s="29" t="s">
        <v>24</v>
      </c>
      <c r="E40" s="83"/>
      <c r="F40" s="83"/>
      <c r="G40" s="84" t="str">
        <f t="shared" si="2"/>
        <v/>
      </c>
      <c r="H40" s="85"/>
      <c r="I40" s="132"/>
      <c r="J40" s="133"/>
      <c r="K40" s="133"/>
      <c r="L40" s="134"/>
      <c r="M40" s="43"/>
      <c r="N40" s="21">
        <f>IF((OR(B40="土",B40="日",B40="祝",B40="休",B40="")),0,1)</f>
        <v>0</v>
      </c>
      <c r="O40" s="22">
        <f t="shared" si="4"/>
        <v>0</v>
      </c>
      <c r="P40" s="22">
        <f t="shared" si="0"/>
        <v>0</v>
      </c>
      <c r="Q40" s="22">
        <f t="shared" si="1"/>
        <v>0</v>
      </c>
      <c r="R40" s="22">
        <f t="shared" si="5"/>
        <v>0</v>
      </c>
      <c r="S40" s="21">
        <f t="shared" si="6"/>
        <v>0</v>
      </c>
      <c r="T40" s="21">
        <f t="shared" si="7"/>
        <v>0</v>
      </c>
      <c r="U40" s="21">
        <f t="shared" si="8"/>
        <v>0</v>
      </c>
      <c r="V40" s="21">
        <f t="shared" si="9"/>
        <v>0</v>
      </c>
      <c r="W40" s="21">
        <f t="shared" si="10"/>
        <v>0</v>
      </c>
      <c r="X40" s="21">
        <f t="shared" si="11"/>
        <v>0</v>
      </c>
      <c r="Y40" s="23">
        <f t="shared" si="12"/>
        <v>0</v>
      </c>
      <c r="Z40" s="21">
        <f t="shared" si="13"/>
        <v>1</v>
      </c>
      <c r="AA40" s="21">
        <f>IF(COUNTIFS(N40,1,O40,0)+COUNTIF(S40,1)+COUNTIF(T40,1)+COUNTIF(U40,1)+COUNTIF(V40,1)+COUNTIF(W40,1)+COUNTIF(X40,1),1,0)</f>
        <v>0</v>
      </c>
      <c r="AB40" s="24" t="e">
        <f>IF(MONTH(A61)=MONTH(A61+3),IF(C67="","",C68-C67-O67),"")</f>
        <v>#VALUE!</v>
      </c>
      <c r="AC40" s="25"/>
      <c r="AD40" s="52"/>
      <c r="AE40" s="106"/>
      <c r="AF40" s="105"/>
      <c r="AG40" s="88"/>
      <c r="AH40" s="105"/>
      <c r="AI40" s="105"/>
    </row>
    <row r="41" spans="1:35" ht="17.25" customHeight="1" x14ac:dyDescent="0.15">
      <c r="A41" s="141" t="s">
        <v>30</v>
      </c>
      <c r="B41" s="142"/>
      <c r="C41" s="142"/>
      <c r="D41" s="142"/>
      <c r="E41" s="142"/>
      <c r="F41" s="142"/>
      <c r="G41" s="35">
        <f>SUM(G10:G40)</f>
        <v>0</v>
      </c>
      <c r="H41" s="36"/>
      <c r="I41" s="132"/>
      <c r="J41" s="133"/>
      <c r="K41" s="133"/>
      <c r="L41" s="134"/>
      <c r="M41" s="43"/>
      <c r="N41" s="21">
        <f>SUM(N10:N40)</f>
        <v>19</v>
      </c>
      <c r="O41" s="22">
        <f>SUM(O10:O40)</f>
        <v>0</v>
      </c>
      <c r="P41" s="22">
        <f>SUM(P10:P40)</f>
        <v>0</v>
      </c>
      <c r="Q41" s="22">
        <f>SUM(Q10:Q40)</f>
        <v>0</v>
      </c>
      <c r="R41" s="22">
        <f>SUM(R10:R40)</f>
        <v>0</v>
      </c>
      <c r="S41" s="21">
        <f t="shared" ref="S41:AA41" si="16">SUM(S10:S40)</f>
        <v>0</v>
      </c>
      <c r="T41" s="21">
        <f t="shared" si="16"/>
        <v>0</v>
      </c>
      <c r="U41" s="21">
        <f t="shared" si="16"/>
        <v>0</v>
      </c>
      <c r="V41" s="21">
        <f>SUM(V10:V40)</f>
        <v>0</v>
      </c>
      <c r="W41" s="21">
        <f t="shared" si="16"/>
        <v>0</v>
      </c>
      <c r="X41" s="21">
        <f t="shared" si="16"/>
        <v>0</v>
      </c>
      <c r="Y41" s="21">
        <f t="shared" si="16"/>
        <v>0</v>
      </c>
      <c r="Z41" s="21">
        <f t="shared" si="16"/>
        <v>12</v>
      </c>
      <c r="AA41" s="21">
        <f t="shared" si="16"/>
        <v>19</v>
      </c>
      <c r="AB41" s="24"/>
      <c r="AC41" s="25"/>
      <c r="AD41" s="52"/>
      <c r="AE41" s="106"/>
      <c r="AF41" s="105"/>
      <c r="AG41" s="88"/>
      <c r="AH41" s="105"/>
      <c r="AI41" s="105"/>
    </row>
    <row r="42" spans="1:35" ht="17.25" customHeight="1" x14ac:dyDescent="0.15">
      <c r="A42" s="141" t="s">
        <v>31</v>
      </c>
      <c r="B42" s="142"/>
      <c r="C42" s="142"/>
      <c r="D42" s="142"/>
      <c r="E42" s="142"/>
      <c r="F42" s="142"/>
      <c r="G42" s="35">
        <f>IF(SUM(G10:G40)-(F53*7.75/24)&gt;0,SUM(G10:G40)-(F53*7.75/24),0)</f>
        <v>0</v>
      </c>
      <c r="H42" s="36"/>
      <c r="I42" s="135"/>
      <c r="J42" s="136"/>
      <c r="K42" s="136"/>
      <c r="L42" s="137"/>
      <c r="M42" s="43"/>
      <c r="N42" s="21">
        <f>N41-O41+S41+T41+U41+V41+W41+X41</f>
        <v>19</v>
      </c>
      <c r="O42" s="22"/>
      <c r="P42" s="22"/>
      <c r="Q42" s="22"/>
      <c r="R42" s="22"/>
      <c r="S42" s="21"/>
      <c r="T42" s="21"/>
      <c r="U42" s="21"/>
      <c r="V42" s="21"/>
      <c r="W42" s="21"/>
      <c r="X42" s="21"/>
      <c r="Y42" s="23"/>
      <c r="Z42" s="21"/>
      <c r="AA42" s="37"/>
      <c r="AB42" s="24"/>
      <c r="AC42" s="25"/>
      <c r="AD42" s="52"/>
      <c r="AE42" s="105"/>
      <c r="AF42" s="105"/>
      <c r="AG42" s="88"/>
      <c r="AH42" s="105"/>
      <c r="AI42" s="105"/>
    </row>
    <row r="43" spans="1:35" ht="25.5" customHeight="1" x14ac:dyDescent="0.15">
      <c r="A43" s="138" t="s">
        <v>42</v>
      </c>
      <c r="B43" s="139"/>
      <c r="C43" s="139"/>
      <c r="D43" s="139"/>
      <c r="E43" s="139"/>
      <c r="F43" s="139"/>
      <c r="G43" s="139"/>
      <c r="H43" s="139"/>
      <c r="I43" s="139"/>
      <c r="J43" s="139"/>
      <c r="K43" s="139"/>
      <c r="L43" s="139"/>
      <c r="N43" s="38">
        <f>SUM(G10:G40)</f>
        <v>0</v>
      </c>
      <c r="AA43" s="37"/>
      <c r="AD43" s="52"/>
    </row>
    <row r="44" spans="1:35" ht="13.5" customHeight="1" x14ac:dyDescent="0.15">
      <c r="A44" s="138" t="s">
        <v>32</v>
      </c>
      <c r="B44" s="139"/>
      <c r="C44" s="139"/>
      <c r="D44" s="139"/>
      <c r="E44" s="139"/>
      <c r="F44" s="139"/>
      <c r="G44" s="139"/>
      <c r="H44" s="139"/>
      <c r="I44" s="139"/>
      <c r="J44" s="139"/>
      <c r="K44" s="139"/>
      <c r="L44" s="139"/>
      <c r="N44" s="38"/>
      <c r="AA44" s="37"/>
      <c r="AD44" s="52"/>
    </row>
    <row r="45" spans="1:35" ht="13.5" customHeight="1" x14ac:dyDescent="0.15">
      <c r="A45" s="138" t="s">
        <v>52</v>
      </c>
      <c r="B45" s="139"/>
      <c r="C45" s="139"/>
      <c r="D45" s="139"/>
      <c r="E45" s="139"/>
      <c r="F45" s="139"/>
      <c r="G45" s="139"/>
      <c r="H45" s="139"/>
      <c r="I45" s="139"/>
      <c r="J45" s="139"/>
      <c r="K45" s="139"/>
      <c r="L45" s="139"/>
      <c r="N45" s="38"/>
      <c r="AA45" s="37"/>
      <c r="AD45" s="52"/>
    </row>
    <row r="46" spans="1:35" ht="38.1" customHeight="1" x14ac:dyDescent="0.15">
      <c r="A46" s="138" t="s">
        <v>68</v>
      </c>
      <c r="B46" s="139"/>
      <c r="C46" s="139"/>
      <c r="D46" s="139"/>
      <c r="E46" s="139"/>
      <c r="F46" s="139"/>
      <c r="G46" s="139"/>
      <c r="H46" s="139"/>
      <c r="I46" s="139"/>
      <c r="J46" s="139"/>
      <c r="K46" s="139"/>
      <c r="L46" s="139"/>
      <c r="N46" s="38"/>
      <c r="AA46" s="37"/>
      <c r="AD46" s="52"/>
    </row>
    <row r="47" spans="1:35" ht="13.5" customHeight="1" x14ac:dyDescent="0.15">
      <c r="A47" s="138" t="s">
        <v>55</v>
      </c>
      <c r="B47" s="139"/>
      <c r="C47" s="139"/>
      <c r="D47" s="139"/>
      <c r="E47" s="139"/>
      <c r="F47" s="139"/>
      <c r="G47" s="139"/>
      <c r="H47" s="139"/>
      <c r="I47" s="139"/>
      <c r="J47" s="139"/>
      <c r="K47" s="139"/>
      <c r="L47" s="139"/>
      <c r="N47" s="38"/>
      <c r="AA47" s="37"/>
      <c r="AD47" s="52"/>
    </row>
    <row r="48" spans="1:35" ht="13.5" customHeight="1" x14ac:dyDescent="0.15">
      <c r="A48" s="97"/>
      <c r="B48" s="98"/>
      <c r="C48" s="98"/>
      <c r="D48" s="98"/>
      <c r="E48" s="98"/>
      <c r="F48" s="98"/>
      <c r="G48" s="98"/>
      <c r="H48" s="98"/>
      <c r="I48" s="98"/>
      <c r="J48" s="98"/>
      <c r="K48" s="98"/>
      <c r="L48" s="98"/>
      <c r="N48" s="38"/>
      <c r="AA48" s="37"/>
      <c r="AD48" s="52"/>
    </row>
    <row r="49" spans="1:48" ht="13.5" customHeight="1" x14ac:dyDescent="0.15">
      <c r="A49" s="8" t="s">
        <v>66</v>
      </c>
      <c r="B49" s="98"/>
      <c r="C49" s="98"/>
      <c r="D49" s="98"/>
      <c r="E49" s="98"/>
      <c r="F49" s="98"/>
      <c r="G49" s="98"/>
      <c r="H49" s="98"/>
      <c r="I49" s="98"/>
      <c r="J49" s="98"/>
      <c r="K49" s="98"/>
      <c r="L49" s="98"/>
      <c r="N49" s="38"/>
      <c r="AA49" s="37"/>
      <c r="AD49" s="52"/>
    </row>
    <row r="50" spans="1:48" ht="13.5" customHeight="1" x14ac:dyDescent="0.15">
      <c r="A50" s="97"/>
      <c r="B50" s="98"/>
      <c r="C50" s="98"/>
      <c r="D50" s="98"/>
      <c r="E50" s="98"/>
      <c r="F50" s="98"/>
      <c r="G50" s="98"/>
      <c r="H50" s="98"/>
      <c r="I50" s="98"/>
      <c r="J50" s="98"/>
      <c r="K50" s="98"/>
      <c r="L50" s="98"/>
      <c r="N50" s="38"/>
      <c r="AA50" s="37"/>
      <c r="AD50" s="52"/>
    </row>
    <row r="51" spans="1:48" ht="13.5" customHeight="1" x14ac:dyDescent="0.15">
      <c r="A51" s="8" t="s">
        <v>60</v>
      </c>
      <c r="B51" s="98"/>
      <c r="C51" s="98"/>
      <c r="D51" s="98"/>
      <c r="E51" s="98"/>
      <c r="F51" s="98"/>
      <c r="G51" s="98"/>
      <c r="H51" s="98"/>
      <c r="I51" s="98"/>
      <c r="J51" s="98"/>
      <c r="K51" s="98"/>
      <c r="L51" s="98"/>
      <c r="N51" s="38"/>
      <c r="AA51" s="37"/>
      <c r="AD51" s="52"/>
    </row>
    <row r="52" spans="1:48" ht="13.5" customHeight="1" thickBot="1" x14ac:dyDescent="0.2">
      <c r="A52" s="97"/>
      <c r="B52" s="98"/>
      <c r="C52" s="98"/>
      <c r="D52" s="98"/>
      <c r="E52" s="98"/>
      <c r="F52" s="98"/>
      <c r="G52" s="98"/>
      <c r="H52" s="98"/>
      <c r="I52" s="98"/>
      <c r="J52" s="98"/>
      <c r="K52" s="98"/>
      <c r="L52" s="98"/>
      <c r="N52" s="38"/>
      <c r="AA52" s="37"/>
      <c r="AD52" s="52"/>
    </row>
    <row r="53" spans="1:48" s="49" customFormat="1" ht="13.5" customHeight="1" thickBot="1" x14ac:dyDescent="0.2">
      <c r="A53" s="69" t="s">
        <v>67</v>
      </c>
      <c r="B53" s="66"/>
      <c r="C53" s="62"/>
      <c r="D53" s="54"/>
      <c r="E53" s="67"/>
      <c r="F53" s="68">
        <f>IF(M11=N42,M11,N42)</f>
        <v>19</v>
      </c>
      <c r="G53" s="54"/>
      <c r="H53" s="54"/>
      <c r="I53" s="54"/>
      <c r="J53" s="54"/>
      <c r="K53" s="54"/>
      <c r="L53" s="54"/>
      <c r="M53" s="55"/>
      <c r="N53" s="56"/>
      <c r="O53" s="2"/>
      <c r="P53" s="2"/>
      <c r="Q53" s="2"/>
      <c r="R53" s="2"/>
      <c r="S53" s="57"/>
      <c r="T53" s="57"/>
      <c r="U53" s="57"/>
      <c r="V53" s="63"/>
      <c r="W53" s="63"/>
      <c r="X53" s="63"/>
      <c r="Y53" s="2"/>
      <c r="Z53" s="57"/>
      <c r="AA53" s="58"/>
      <c r="AB53" s="59"/>
      <c r="AD53" s="60"/>
      <c r="AE53" s="107"/>
      <c r="AF53" s="107"/>
      <c r="AG53" s="89"/>
      <c r="AH53" s="107"/>
      <c r="AI53" s="107"/>
      <c r="AJ53" s="107"/>
      <c r="AK53" s="107"/>
      <c r="AL53" s="107"/>
      <c r="AM53" s="107"/>
      <c r="AN53" s="107"/>
      <c r="AO53" s="107"/>
      <c r="AP53" s="107"/>
      <c r="AQ53" s="107"/>
      <c r="AR53" s="107"/>
      <c r="AS53" s="89"/>
      <c r="AT53" s="89"/>
      <c r="AU53" s="89"/>
      <c r="AV53" s="89"/>
    </row>
    <row r="54" spans="1:48" s="49" customFormat="1" ht="13.5" customHeight="1" x14ac:dyDescent="0.15">
      <c r="A54" s="61"/>
      <c r="B54" s="66"/>
      <c r="C54" s="62"/>
      <c r="D54" s="54"/>
      <c r="E54" s="54"/>
      <c r="F54" s="54"/>
      <c r="G54" s="54"/>
      <c r="H54" s="54"/>
      <c r="I54" s="54"/>
      <c r="J54" s="54"/>
      <c r="K54" s="54"/>
      <c r="L54" s="54"/>
      <c r="M54" s="55"/>
      <c r="N54" s="56"/>
      <c r="O54" s="2"/>
      <c r="P54" s="2"/>
      <c r="Q54" s="2"/>
      <c r="R54" s="2"/>
      <c r="S54" s="57"/>
      <c r="T54" s="57"/>
      <c r="U54" s="57"/>
      <c r="V54" s="63"/>
      <c r="W54" s="63"/>
      <c r="X54" s="63"/>
      <c r="Y54" s="2"/>
      <c r="Z54" s="57"/>
      <c r="AA54" s="58"/>
      <c r="AB54" s="59"/>
      <c r="AD54" s="60"/>
      <c r="AE54" s="107"/>
      <c r="AF54" s="107"/>
      <c r="AG54" s="89"/>
      <c r="AH54" s="107"/>
      <c r="AI54" s="107"/>
      <c r="AJ54" s="107"/>
      <c r="AK54" s="107"/>
      <c r="AL54" s="107"/>
      <c r="AM54" s="107"/>
      <c r="AN54" s="107"/>
      <c r="AO54" s="107"/>
      <c r="AP54" s="107"/>
      <c r="AQ54" s="107"/>
      <c r="AR54" s="107"/>
      <c r="AS54" s="89"/>
      <c r="AT54" s="89"/>
      <c r="AU54" s="89"/>
      <c r="AV54" s="89"/>
    </row>
    <row r="55" spans="1:48" s="49" customFormat="1" ht="26.1" customHeight="1" x14ac:dyDescent="0.15">
      <c r="A55" s="138" t="s">
        <v>61</v>
      </c>
      <c r="B55" s="140"/>
      <c r="C55" s="140"/>
      <c r="D55" s="140"/>
      <c r="E55" s="140"/>
      <c r="F55" s="140"/>
      <c r="G55" s="140"/>
      <c r="H55" s="140"/>
      <c r="I55" s="140"/>
      <c r="J55" s="140"/>
      <c r="K55" s="140"/>
      <c r="L55" s="140"/>
      <c r="M55" s="55"/>
      <c r="N55" s="56"/>
      <c r="O55" s="2"/>
      <c r="P55" s="2"/>
      <c r="Q55" s="2"/>
      <c r="R55" s="2"/>
      <c r="S55" s="57"/>
      <c r="T55" s="57"/>
      <c r="U55" s="57"/>
      <c r="V55" s="63"/>
      <c r="W55" s="63"/>
      <c r="X55" s="63"/>
      <c r="Y55" s="2"/>
      <c r="Z55" s="57"/>
      <c r="AA55" s="58"/>
      <c r="AB55" s="59"/>
      <c r="AD55" s="60"/>
      <c r="AE55" s="107"/>
      <c r="AF55" s="107"/>
      <c r="AG55" s="89"/>
      <c r="AH55" s="107"/>
      <c r="AI55" s="107"/>
      <c r="AJ55" s="107"/>
      <c r="AK55" s="107"/>
      <c r="AL55" s="107"/>
      <c r="AM55" s="107"/>
      <c r="AN55" s="107"/>
      <c r="AO55" s="107"/>
      <c r="AP55" s="107"/>
      <c r="AQ55" s="107"/>
      <c r="AR55" s="107"/>
      <c r="AS55" s="89"/>
      <c r="AT55" s="89"/>
      <c r="AU55" s="89"/>
      <c r="AV55" s="89"/>
    </row>
    <row r="56" spans="1:48" x14ac:dyDescent="0.15">
      <c r="A56" s="71"/>
      <c r="B56" s="70"/>
      <c r="C56" s="70"/>
      <c r="D56" s="70"/>
      <c r="E56" s="70"/>
      <c r="G56" s="70"/>
      <c r="AA56" s="37"/>
      <c r="AD56" s="52"/>
    </row>
    <row r="57" spans="1:48" x14ac:dyDescent="0.15">
      <c r="A57" s="71" t="s">
        <v>59</v>
      </c>
      <c r="B57" s="70"/>
      <c r="C57" s="70"/>
      <c r="D57" s="70"/>
      <c r="E57" s="70"/>
      <c r="G57" s="70"/>
      <c r="AA57" s="37"/>
      <c r="AD57" s="52"/>
    </row>
    <row r="58" spans="1:48" x14ac:dyDescent="0.15">
      <c r="A58" s="71" t="s">
        <v>83</v>
      </c>
      <c r="B58" s="70"/>
      <c r="C58" s="70" t="s">
        <v>103</v>
      </c>
      <c r="D58" s="70"/>
      <c r="E58" s="70"/>
      <c r="G58" s="70"/>
      <c r="AA58" s="37"/>
      <c r="AD58" s="52"/>
    </row>
    <row r="59" spans="1:48" x14ac:dyDescent="0.15">
      <c r="A59" s="86" t="s">
        <v>69</v>
      </c>
      <c r="B59" s="113">
        <v>21</v>
      </c>
      <c r="C59" s="87" t="s">
        <v>58</v>
      </c>
      <c r="AD59" s="52"/>
    </row>
    <row r="60" spans="1:48" x14ac:dyDescent="0.15">
      <c r="A60" s="86" t="s">
        <v>70</v>
      </c>
      <c r="B60" s="113">
        <v>18</v>
      </c>
      <c r="C60" s="87" t="s">
        <v>58</v>
      </c>
      <c r="AD60" s="52"/>
    </row>
    <row r="61" spans="1:48" s="103" customFormat="1" x14ac:dyDescent="0.15">
      <c r="A61" s="86" t="s">
        <v>71</v>
      </c>
      <c r="B61" s="113">
        <v>22</v>
      </c>
      <c r="C61" s="87" t="s">
        <v>58</v>
      </c>
      <c r="D61" s="99"/>
      <c r="E61" s="99"/>
      <c r="F61" s="70"/>
      <c r="G61" s="99"/>
      <c r="H61" s="70"/>
      <c r="I61" s="70"/>
      <c r="J61" s="70"/>
      <c r="K61" s="70"/>
      <c r="L61" s="70"/>
      <c r="M61" s="41"/>
      <c r="N61" s="1"/>
      <c r="O61" s="2"/>
      <c r="P61" s="2"/>
      <c r="Q61" s="2"/>
      <c r="R61" s="2"/>
      <c r="S61" s="1"/>
      <c r="T61" s="1"/>
      <c r="U61" s="1"/>
      <c r="V61" s="63"/>
      <c r="W61" s="63"/>
      <c r="X61" s="63"/>
      <c r="Y61" s="3"/>
      <c r="Z61" s="1"/>
      <c r="AA61" s="1"/>
      <c r="AB61" s="4"/>
      <c r="AC61"/>
      <c r="AD61" s="4"/>
      <c r="AE61" s="104"/>
      <c r="AF61" s="104"/>
      <c r="AG61" s="70"/>
      <c r="AH61" s="104"/>
      <c r="AI61" s="104"/>
      <c r="AJ61" s="108"/>
      <c r="AK61" s="108"/>
      <c r="AL61" s="108"/>
      <c r="AM61" s="108"/>
      <c r="AN61" s="108"/>
      <c r="AO61" s="108"/>
      <c r="AP61" s="108"/>
      <c r="AQ61" s="108"/>
      <c r="AR61" s="108"/>
      <c r="AS61" s="99"/>
      <c r="AT61" s="99"/>
      <c r="AU61" s="99"/>
      <c r="AV61" s="99"/>
    </row>
    <row r="62" spans="1:48" s="103" customFormat="1" x14ac:dyDescent="0.15">
      <c r="A62" s="86" t="s">
        <v>72</v>
      </c>
      <c r="B62" s="113">
        <v>22</v>
      </c>
      <c r="C62" s="87" t="s">
        <v>58</v>
      </c>
      <c r="D62" s="99"/>
      <c r="E62" s="99"/>
      <c r="F62" s="70"/>
      <c r="G62" s="99"/>
      <c r="H62" s="70"/>
      <c r="I62" s="70"/>
      <c r="J62" s="70"/>
      <c r="K62" s="70"/>
      <c r="L62" s="70"/>
      <c r="M62" s="41"/>
      <c r="N62" s="1"/>
      <c r="O62" s="2"/>
      <c r="P62" s="2"/>
      <c r="Q62" s="2"/>
      <c r="R62" s="2"/>
      <c r="S62" s="1"/>
      <c r="T62" s="1"/>
      <c r="U62" s="1"/>
      <c r="V62" s="63"/>
      <c r="W62" s="63"/>
      <c r="X62" s="63"/>
      <c r="Y62" s="3"/>
      <c r="Z62" s="1"/>
      <c r="AA62" s="1"/>
      <c r="AB62" s="4"/>
      <c r="AC62"/>
      <c r="AD62" s="4"/>
      <c r="AE62" s="104"/>
      <c r="AF62" s="104"/>
      <c r="AG62" s="70"/>
      <c r="AH62" s="104"/>
      <c r="AI62" s="104"/>
      <c r="AJ62" s="108"/>
      <c r="AK62" s="108"/>
      <c r="AL62" s="108"/>
      <c r="AM62" s="108"/>
      <c r="AN62" s="108"/>
      <c r="AO62" s="108"/>
      <c r="AP62" s="108"/>
      <c r="AQ62" s="108"/>
      <c r="AR62" s="108"/>
      <c r="AS62" s="99"/>
      <c r="AT62" s="99"/>
      <c r="AU62" s="99"/>
      <c r="AV62" s="99"/>
    </row>
    <row r="63" spans="1:48" s="103" customFormat="1" x14ac:dyDescent="0.15">
      <c r="A63" s="86" t="s">
        <v>73</v>
      </c>
      <c r="B63" s="113">
        <v>20</v>
      </c>
      <c r="C63" s="87" t="s">
        <v>58</v>
      </c>
      <c r="D63" s="99"/>
      <c r="E63" s="99"/>
      <c r="F63" s="70"/>
      <c r="G63" s="99"/>
      <c r="H63" s="70"/>
      <c r="I63" s="70"/>
      <c r="J63" s="70"/>
      <c r="K63" s="70"/>
      <c r="L63" s="70"/>
      <c r="M63" s="41"/>
      <c r="N63" s="1"/>
      <c r="O63" s="2"/>
      <c r="P63" s="2"/>
      <c r="Q63" s="2"/>
      <c r="R63" s="2"/>
      <c r="S63" s="1"/>
      <c r="T63" s="1"/>
      <c r="U63" s="1"/>
      <c r="V63" s="63"/>
      <c r="W63" s="63"/>
      <c r="X63" s="63"/>
      <c r="Y63" s="3"/>
      <c r="Z63" s="1"/>
      <c r="AA63" s="1"/>
      <c r="AB63" s="4"/>
      <c r="AC63"/>
      <c r="AD63" s="4"/>
      <c r="AE63" s="104"/>
      <c r="AF63" s="104"/>
      <c r="AG63" s="70"/>
      <c r="AH63" s="104"/>
      <c r="AI63" s="104"/>
      <c r="AJ63" s="108"/>
      <c r="AK63" s="108"/>
      <c r="AL63" s="108"/>
      <c r="AM63" s="108"/>
      <c r="AN63" s="108"/>
      <c r="AO63" s="108"/>
      <c r="AP63" s="108"/>
      <c r="AQ63" s="108"/>
      <c r="AR63" s="108"/>
      <c r="AS63" s="99"/>
      <c r="AT63" s="99"/>
      <c r="AU63" s="99"/>
      <c r="AV63" s="99"/>
    </row>
    <row r="64" spans="1:48" s="103" customFormat="1" x14ac:dyDescent="0.15">
      <c r="A64" s="86" t="s">
        <v>74</v>
      </c>
      <c r="B64" s="113">
        <v>19</v>
      </c>
      <c r="C64" s="87" t="s">
        <v>58</v>
      </c>
      <c r="D64" s="99"/>
      <c r="E64" s="99"/>
      <c r="F64" s="70"/>
      <c r="G64" s="99"/>
      <c r="H64" s="70"/>
      <c r="I64" s="70"/>
      <c r="J64" s="70"/>
      <c r="K64" s="70"/>
      <c r="L64" s="70"/>
      <c r="M64" s="41"/>
      <c r="N64" s="1"/>
      <c r="O64" s="2"/>
      <c r="P64" s="2"/>
      <c r="Q64" s="2"/>
      <c r="R64" s="2"/>
      <c r="S64" s="1"/>
      <c r="T64" s="1"/>
      <c r="U64" s="1"/>
      <c r="V64" s="63"/>
      <c r="W64" s="63"/>
      <c r="X64" s="63"/>
      <c r="Y64" s="3"/>
      <c r="Z64" s="1"/>
      <c r="AA64" s="1"/>
      <c r="AB64" s="4"/>
      <c r="AC64"/>
      <c r="AD64" s="4"/>
      <c r="AE64" s="104"/>
      <c r="AF64" s="104"/>
      <c r="AG64" s="70"/>
      <c r="AH64" s="104"/>
      <c r="AI64" s="104"/>
      <c r="AJ64" s="108"/>
      <c r="AK64" s="108"/>
      <c r="AL64" s="108"/>
      <c r="AM64" s="108"/>
      <c r="AN64" s="108"/>
      <c r="AO64" s="108"/>
      <c r="AP64" s="108"/>
      <c r="AQ64" s="108"/>
      <c r="AR64" s="108"/>
      <c r="AS64" s="99"/>
      <c r="AT64" s="99"/>
      <c r="AU64" s="99"/>
      <c r="AV64" s="99"/>
    </row>
    <row r="65" spans="1:48" s="103" customFormat="1" x14ac:dyDescent="0.15">
      <c r="A65" s="86" t="s">
        <v>75</v>
      </c>
      <c r="B65" s="113">
        <v>21</v>
      </c>
      <c r="C65" s="87" t="s">
        <v>58</v>
      </c>
      <c r="D65" s="99"/>
      <c r="E65" s="99"/>
      <c r="F65" s="70"/>
      <c r="G65" s="99"/>
      <c r="H65" s="70"/>
      <c r="I65" s="70"/>
      <c r="J65" s="70"/>
      <c r="K65" s="70"/>
      <c r="L65" s="70"/>
      <c r="M65" s="41"/>
      <c r="N65" s="1"/>
      <c r="O65" s="2"/>
      <c r="P65" s="2"/>
      <c r="Q65" s="2"/>
      <c r="R65" s="2"/>
      <c r="S65" s="1"/>
      <c r="T65" s="1"/>
      <c r="U65" s="1"/>
      <c r="V65" s="63"/>
      <c r="W65" s="63"/>
      <c r="X65" s="63"/>
      <c r="Y65" s="3"/>
      <c r="Z65" s="1"/>
      <c r="AA65" s="1"/>
      <c r="AB65" s="4"/>
      <c r="AC65"/>
      <c r="AD65" s="4"/>
      <c r="AE65" s="104"/>
      <c r="AF65" s="104"/>
      <c r="AG65" s="70"/>
      <c r="AH65" s="104"/>
      <c r="AI65" s="104"/>
      <c r="AJ65" s="108"/>
      <c r="AK65" s="108"/>
      <c r="AL65" s="108"/>
      <c r="AM65" s="108"/>
      <c r="AN65" s="108"/>
      <c r="AO65" s="108"/>
      <c r="AP65" s="108"/>
      <c r="AQ65" s="108"/>
      <c r="AR65" s="108"/>
      <c r="AS65" s="99"/>
      <c r="AT65" s="99"/>
      <c r="AU65" s="99"/>
      <c r="AV65" s="99"/>
    </row>
    <row r="66" spans="1:48" s="103" customFormat="1" x14ac:dyDescent="0.15">
      <c r="A66" s="86" t="s">
        <v>76</v>
      </c>
      <c r="B66" s="113">
        <v>19</v>
      </c>
      <c r="C66" s="87" t="s">
        <v>58</v>
      </c>
      <c r="D66" s="99"/>
      <c r="E66" s="99"/>
      <c r="F66" s="70"/>
      <c r="G66" s="99"/>
      <c r="H66" s="70"/>
      <c r="I66" s="70"/>
      <c r="J66" s="70"/>
      <c r="K66" s="70"/>
      <c r="L66" s="70"/>
      <c r="M66" s="41"/>
      <c r="N66" s="1"/>
      <c r="O66" s="2"/>
      <c r="P66" s="2"/>
      <c r="Q66" s="2"/>
      <c r="R66" s="2"/>
      <c r="S66" s="1"/>
      <c r="T66" s="1"/>
      <c r="U66" s="1"/>
      <c r="V66" s="63"/>
      <c r="W66" s="63"/>
      <c r="X66" s="63"/>
      <c r="Y66" s="3"/>
      <c r="Z66" s="1"/>
      <c r="AA66" s="1"/>
      <c r="AB66" s="4"/>
      <c r="AC66"/>
      <c r="AD66" s="4"/>
      <c r="AE66" s="104"/>
      <c r="AF66" s="104"/>
      <c r="AG66" s="70"/>
      <c r="AH66" s="104"/>
      <c r="AI66" s="104"/>
      <c r="AJ66" s="108"/>
      <c r="AK66" s="108"/>
      <c r="AL66" s="108"/>
      <c r="AM66" s="108"/>
      <c r="AN66" s="108"/>
      <c r="AO66" s="108"/>
      <c r="AP66" s="108"/>
      <c r="AQ66" s="108"/>
      <c r="AR66" s="108"/>
      <c r="AS66" s="99"/>
      <c r="AT66" s="99"/>
      <c r="AU66" s="99"/>
      <c r="AV66" s="99"/>
    </row>
    <row r="67" spans="1:48" s="103" customFormat="1" x14ac:dyDescent="0.15">
      <c r="A67" s="86" t="s">
        <v>77</v>
      </c>
      <c r="B67" s="113">
        <v>20</v>
      </c>
      <c r="C67" s="87" t="s">
        <v>58</v>
      </c>
      <c r="D67" s="99"/>
      <c r="E67" s="99"/>
      <c r="F67" s="70"/>
      <c r="G67" s="99"/>
      <c r="H67" s="70"/>
      <c r="I67" s="70"/>
      <c r="J67" s="70"/>
      <c r="K67" s="70"/>
      <c r="L67" s="70"/>
      <c r="M67" s="41"/>
      <c r="N67" s="1"/>
      <c r="O67" s="2"/>
      <c r="P67" s="2"/>
      <c r="Q67" s="2"/>
      <c r="R67" s="2"/>
      <c r="S67" s="1"/>
      <c r="T67" s="1"/>
      <c r="U67" s="1"/>
      <c r="V67" s="63"/>
      <c r="W67" s="63"/>
      <c r="X67" s="63"/>
      <c r="Y67" s="3"/>
      <c r="Z67" s="1"/>
      <c r="AA67" s="1"/>
      <c r="AB67" s="4"/>
      <c r="AC67"/>
      <c r="AD67" s="4"/>
      <c r="AE67" s="104"/>
      <c r="AF67" s="104"/>
      <c r="AG67" s="70"/>
      <c r="AH67" s="104"/>
      <c r="AI67" s="104"/>
      <c r="AJ67" s="108"/>
      <c r="AK67" s="108"/>
      <c r="AL67" s="108"/>
      <c r="AM67" s="108"/>
      <c r="AN67" s="108"/>
      <c r="AO67" s="108"/>
      <c r="AP67" s="108"/>
      <c r="AQ67" s="108"/>
      <c r="AR67" s="108"/>
      <c r="AS67" s="99"/>
      <c r="AT67" s="99"/>
      <c r="AU67" s="99"/>
      <c r="AV67" s="99"/>
    </row>
    <row r="68" spans="1:48" s="103" customFormat="1" x14ac:dyDescent="0.15">
      <c r="A68" s="86" t="s">
        <v>78</v>
      </c>
      <c r="B68" s="113">
        <v>19</v>
      </c>
      <c r="C68" s="87" t="s">
        <v>58</v>
      </c>
      <c r="D68" s="99"/>
      <c r="E68" s="99"/>
      <c r="F68" s="70"/>
      <c r="G68" s="99"/>
      <c r="H68" s="70"/>
      <c r="I68" s="70"/>
      <c r="J68" s="70"/>
      <c r="K68" s="70"/>
      <c r="L68" s="70"/>
      <c r="M68" s="41"/>
      <c r="N68" s="1"/>
      <c r="O68" s="2"/>
      <c r="P68" s="2"/>
      <c r="Q68" s="2"/>
      <c r="R68" s="2"/>
      <c r="S68" s="1"/>
      <c r="T68" s="1"/>
      <c r="U68" s="1"/>
      <c r="V68" s="63"/>
      <c r="W68" s="63"/>
      <c r="X68" s="63"/>
      <c r="Y68" s="3"/>
      <c r="Z68" s="1"/>
      <c r="AA68" s="1"/>
      <c r="AB68" s="4"/>
      <c r="AC68"/>
      <c r="AD68" s="4"/>
      <c r="AE68" s="104"/>
      <c r="AF68" s="104"/>
      <c r="AG68" s="70"/>
      <c r="AH68" s="104"/>
      <c r="AI68" s="104"/>
      <c r="AJ68" s="108"/>
      <c r="AK68" s="108"/>
      <c r="AL68" s="108"/>
      <c r="AM68" s="108"/>
      <c r="AN68" s="108"/>
      <c r="AO68" s="108"/>
      <c r="AP68" s="108"/>
      <c r="AQ68" s="108"/>
      <c r="AR68" s="108"/>
      <c r="AS68" s="99"/>
      <c r="AT68" s="99"/>
      <c r="AU68" s="99"/>
      <c r="AV68" s="99"/>
    </row>
    <row r="69" spans="1:48" s="103" customFormat="1" x14ac:dyDescent="0.15">
      <c r="A69" s="86" t="s">
        <v>79</v>
      </c>
      <c r="B69" s="113">
        <v>18</v>
      </c>
      <c r="C69" s="87" t="s">
        <v>58</v>
      </c>
      <c r="D69" s="99"/>
      <c r="E69" s="99"/>
      <c r="F69" s="70"/>
      <c r="G69" s="99"/>
      <c r="H69" s="70"/>
      <c r="I69" s="70"/>
      <c r="J69" s="70"/>
      <c r="K69" s="70"/>
      <c r="L69" s="70"/>
      <c r="M69" s="41"/>
      <c r="N69" s="1"/>
      <c r="O69" s="2"/>
      <c r="P69" s="2"/>
      <c r="Q69" s="2"/>
      <c r="R69" s="2"/>
      <c r="S69" s="1"/>
      <c r="T69" s="1"/>
      <c r="U69" s="1"/>
      <c r="V69" s="63"/>
      <c r="W69" s="63"/>
      <c r="X69" s="63"/>
      <c r="Y69" s="3"/>
      <c r="Z69" s="1"/>
      <c r="AA69" s="1"/>
      <c r="AB69" s="4"/>
      <c r="AC69"/>
      <c r="AD69" s="4"/>
      <c r="AE69" s="104"/>
      <c r="AF69" s="104"/>
      <c r="AG69" s="70"/>
      <c r="AH69" s="104"/>
      <c r="AI69" s="104"/>
      <c r="AJ69" s="108"/>
      <c r="AK69" s="108"/>
      <c r="AL69" s="108"/>
      <c r="AM69" s="108"/>
      <c r="AN69" s="108"/>
      <c r="AO69" s="108"/>
      <c r="AP69" s="108"/>
      <c r="AQ69" s="108"/>
      <c r="AR69" s="108"/>
      <c r="AS69" s="99"/>
      <c r="AT69" s="99"/>
      <c r="AU69" s="99"/>
      <c r="AV69" s="99"/>
    </row>
    <row r="70" spans="1:48" s="103" customFormat="1" x14ac:dyDescent="0.15">
      <c r="A70" s="86" t="s">
        <v>80</v>
      </c>
      <c r="B70" s="113">
        <v>22</v>
      </c>
      <c r="C70" s="87" t="s">
        <v>58</v>
      </c>
      <c r="D70" s="99"/>
      <c r="E70" s="99"/>
      <c r="F70" s="70"/>
      <c r="G70" s="99"/>
      <c r="H70" s="70"/>
      <c r="I70" s="70"/>
      <c r="J70" s="70"/>
      <c r="K70" s="70"/>
      <c r="L70" s="70"/>
      <c r="M70" s="41"/>
      <c r="N70" s="1"/>
      <c r="O70" s="2"/>
      <c r="P70" s="2"/>
      <c r="Q70" s="2"/>
      <c r="R70" s="2"/>
      <c r="S70" s="1"/>
      <c r="T70" s="1"/>
      <c r="U70" s="1"/>
      <c r="V70" s="63"/>
      <c r="W70" s="63"/>
      <c r="X70" s="63"/>
      <c r="Y70" s="3"/>
      <c r="Z70" s="1"/>
      <c r="AA70" s="1"/>
      <c r="AB70" s="4"/>
      <c r="AC70"/>
      <c r="AD70" s="4"/>
      <c r="AE70" s="104"/>
      <c r="AF70" s="104"/>
      <c r="AG70" s="70"/>
      <c r="AH70" s="104"/>
      <c r="AI70" s="104"/>
      <c r="AJ70" s="108"/>
      <c r="AK70" s="108"/>
      <c r="AL70" s="108"/>
      <c r="AM70" s="108"/>
      <c r="AN70" s="108"/>
      <c r="AO70" s="108"/>
      <c r="AP70" s="108"/>
      <c r="AQ70" s="108"/>
      <c r="AR70" s="108"/>
      <c r="AS70" s="99"/>
      <c r="AT70" s="99"/>
      <c r="AU70" s="99"/>
      <c r="AV70" s="99"/>
    </row>
    <row r="71" spans="1:48" s="103" customFormat="1" x14ac:dyDescent="0.15">
      <c r="A71" s="86" t="s">
        <v>65</v>
      </c>
      <c r="B71" s="113">
        <f>SUM(B59:B70)</f>
        <v>241</v>
      </c>
      <c r="C71" s="87" t="s">
        <v>58</v>
      </c>
      <c r="D71" s="99"/>
      <c r="E71" s="99"/>
      <c r="F71" s="70"/>
      <c r="G71" s="99"/>
      <c r="H71" s="70"/>
      <c r="I71" s="70"/>
      <c r="J71" s="70"/>
      <c r="K71" s="70"/>
      <c r="L71" s="70"/>
      <c r="M71" s="41"/>
      <c r="N71" s="1"/>
      <c r="O71" s="2"/>
      <c r="P71" s="2"/>
      <c r="Q71" s="2"/>
      <c r="R71" s="2"/>
      <c r="S71" s="1"/>
      <c r="T71" s="1"/>
      <c r="U71" s="1"/>
      <c r="V71" s="63"/>
      <c r="W71" s="63"/>
      <c r="X71" s="63"/>
      <c r="Y71" s="3"/>
      <c r="Z71" s="1"/>
      <c r="AA71" s="1"/>
      <c r="AB71" s="4"/>
      <c r="AC71"/>
      <c r="AD71" s="4"/>
      <c r="AE71" s="104"/>
      <c r="AF71" s="104"/>
      <c r="AG71" s="70"/>
      <c r="AH71" s="104"/>
      <c r="AI71" s="104"/>
      <c r="AJ71" s="108"/>
      <c r="AK71" s="108"/>
      <c r="AL71" s="108"/>
      <c r="AM71" s="108"/>
      <c r="AN71" s="108"/>
      <c r="AO71" s="108"/>
      <c r="AP71" s="108"/>
      <c r="AQ71" s="108"/>
      <c r="AR71" s="108"/>
      <c r="AS71" s="99"/>
      <c r="AT71" s="99"/>
      <c r="AU71" s="99"/>
      <c r="AV71" s="99"/>
    </row>
  </sheetData>
  <sheetProtection sheet="1" selectLockedCells="1"/>
  <mergeCells count="22">
    <mergeCell ref="I10:L15"/>
    <mergeCell ref="I16:L19"/>
    <mergeCell ref="I20:L30"/>
    <mergeCell ref="I31:L42"/>
    <mergeCell ref="A46:L46"/>
    <mergeCell ref="A47:L47"/>
    <mergeCell ref="A55:L55"/>
    <mergeCell ref="A41:F41"/>
    <mergeCell ref="A42:F42"/>
    <mergeCell ref="A43:L43"/>
    <mergeCell ref="A44:L44"/>
    <mergeCell ref="A45:L45"/>
    <mergeCell ref="A1:L1"/>
    <mergeCell ref="A2:G2"/>
    <mergeCell ref="H4:L4"/>
    <mergeCell ref="H5:L5"/>
    <mergeCell ref="H6:L6"/>
    <mergeCell ref="A8:A9"/>
    <mergeCell ref="C8:E9"/>
    <mergeCell ref="G8:G9"/>
    <mergeCell ref="H8:H9"/>
    <mergeCell ref="I8:L9"/>
  </mergeCells>
  <phoneticPr fontId="3"/>
  <conditionalFormatting sqref="A10">
    <cfRule type="expression" dxfId="256" priority="63">
      <formula>$N$10=0</formula>
    </cfRule>
  </conditionalFormatting>
  <conditionalFormatting sqref="A11">
    <cfRule type="expression" dxfId="255" priority="62">
      <formula>$N$11=0</formula>
    </cfRule>
  </conditionalFormatting>
  <conditionalFormatting sqref="A12">
    <cfRule type="expression" dxfId="254" priority="61">
      <formula>$N$12=0</formula>
    </cfRule>
  </conditionalFormatting>
  <conditionalFormatting sqref="A13">
    <cfRule type="expression" dxfId="253" priority="60">
      <formula>$N$13=0</formula>
    </cfRule>
  </conditionalFormatting>
  <conditionalFormatting sqref="A14">
    <cfRule type="expression" dxfId="252" priority="59">
      <formula>$N$14=0</formula>
    </cfRule>
  </conditionalFormatting>
  <conditionalFormatting sqref="A15">
    <cfRule type="expression" dxfId="251" priority="58">
      <formula>$N$15=0</formula>
    </cfRule>
  </conditionalFormatting>
  <conditionalFormatting sqref="A16">
    <cfRule type="expression" dxfId="250" priority="57">
      <formula>$N$16=0</formula>
    </cfRule>
  </conditionalFormatting>
  <conditionalFormatting sqref="A17">
    <cfRule type="expression" dxfId="249" priority="56">
      <formula>$N$17=0</formula>
    </cfRule>
  </conditionalFormatting>
  <conditionalFormatting sqref="A18">
    <cfRule type="expression" dxfId="248" priority="55">
      <formula>$N$18=0</formula>
    </cfRule>
  </conditionalFormatting>
  <conditionalFormatting sqref="A19">
    <cfRule type="expression" dxfId="247" priority="54">
      <formula>$N$19=0</formula>
    </cfRule>
  </conditionalFormatting>
  <conditionalFormatting sqref="A20">
    <cfRule type="expression" dxfId="246" priority="53">
      <formula>$N$20=0</formula>
    </cfRule>
  </conditionalFormatting>
  <conditionalFormatting sqref="A21">
    <cfRule type="expression" dxfId="245" priority="52">
      <formula>$N$21=0</formula>
    </cfRule>
  </conditionalFormatting>
  <conditionalFormatting sqref="A22">
    <cfRule type="expression" dxfId="244" priority="51">
      <formula>$N$22=0</formula>
    </cfRule>
  </conditionalFormatting>
  <conditionalFormatting sqref="A23">
    <cfRule type="expression" dxfId="243" priority="50">
      <formula>$N$23=0</formula>
    </cfRule>
  </conditionalFormatting>
  <conditionalFormatting sqref="A24">
    <cfRule type="expression" dxfId="242" priority="49">
      <formula>$N$24=0</formula>
    </cfRule>
  </conditionalFormatting>
  <conditionalFormatting sqref="A25">
    <cfRule type="expression" dxfId="241" priority="48">
      <formula>$N$25=0</formula>
    </cfRule>
  </conditionalFormatting>
  <conditionalFormatting sqref="A26">
    <cfRule type="expression" dxfId="240" priority="47">
      <formula>$N$26=0</formula>
    </cfRule>
  </conditionalFormatting>
  <conditionalFormatting sqref="A27">
    <cfRule type="expression" dxfId="239" priority="46">
      <formula>$N$27=0</formula>
    </cfRule>
  </conditionalFormatting>
  <conditionalFormatting sqref="A28">
    <cfRule type="expression" dxfId="238" priority="45">
      <formula>$N$28=0</formula>
    </cfRule>
  </conditionalFormatting>
  <conditionalFormatting sqref="A29">
    <cfRule type="expression" dxfId="237" priority="44">
      <formula>$N$29=0</formula>
    </cfRule>
  </conditionalFormatting>
  <conditionalFormatting sqref="A30">
    <cfRule type="expression" dxfId="236" priority="43">
      <formula>$N$30=0</formula>
    </cfRule>
  </conditionalFormatting>
  <conditionalFormatting sqref="A31">
    <cfRule type="expression" dxfId="235" priority="42">
      <formula>$N$31=0</formula>
    </cfRule>
  </conditionalFormatting>
  <conditionalFormatting sqref="A32">
    <cfRule type="expression" dxfId="234" priority="41">
      <formula>$N$32=0</formula>
    </cfRule>
  </conditionalFormatting>
  <conditionalFormatting sqref="A33">
    <cfRule type="expression" dxfId="233" priority="40">
      <formula>$N$33=0</formula>
    </cfRule>
  </conditionalFormatting>
  <conditionalFormatting sqref="A34">
    <cfRule type="expression" dxfId="232" priority="39">
      <formula>$N$34=0</formula>
    </cfRule>
  </conditionalFormatting>
  <conditionalFormatting sqref="A35">
    <cfRule type="expression" dxfId="231" priority="38">
      <formula>$N$35=0</formula>
    </cfRule>
  </conditionalFormatting>
  <conditionalFormatting sqref="A36">
    <cfRule type="expression" dxfId="230" priority="37">
      <formula>$N$36=0</formula>
    </cfRule>
  </conditionalFormatting>
  <conditionalFormatting sqref="A37">
    <cfRule type="expression" dxfId="229" priority="36">
      <formula>$N$37=0</formula>
    </cfRule>
  </conditionalFormatting>
  <conditionalFormatting sqref="A38">
    <cfRule type="expression" dxfId="228" priority="6">
      <formula>$N$38=0</formula>
    </cfRule>
  </conditionalFormatting>
  <conditionalFormatting sqref="A40">
    <cfRule type="expression" dxfId="227" priority="4">
      <formula>$N$40=0</formula>
    </cfRule>
  </conditionalFormatting>
  <conditionalFormatting sqref="B40">
    <cfRule type="expression" dxfId="226" priority="3">
      <formula>$N$40=0</formula>
    </cfRule>
  </conditionalFormatting>
  <conditionalFormatting sqref="A39">
    <cfRule type="expression" dxfId="225" priority="2">
      <formula>$N$39=0</formula>
    </cfRule>
  </conditionalFormatting>
  <conditionalFormatting sqref="B10:B39">
    <cfRule type="expression" dxfId="224" priority="1">
      <formula>$N10=0</formula>
    </cfRule>
  </conditionalFormatting>
  <dataValidations count="1">
    <dataValidation type="list" allowBlank="1" showInputMessage="1" sqref="H10:H40" xr:uid="{24FD3450-514C-46F6-B5AA-0B6B67EA6A7E}">
      <formula1>$AB$10:$AB$18</formula1>
    </dataValidation>
  </dataValidations>
  <pageMargins left="0.70866141732283472" right="0.51181102362204722" top="0.74803149606299213" bottom="0.55118110236220474" header="0.31496062992125984" footer="0.31496062992125984"/>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0</xdr:colOff>
                    <xdr:row>15</xdr:row>
                    <xdr:rowOff>0</xdr:rowOff>
                  </from>
                  <to>
                    <xdr:col>9</xdr:col>
                    <xdr:colOff>266700</xdr:colOff>
                    <xdr:row>16</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8</xdr:col>
                    <xdr:colOff>0</xdr:colOff>
                    <xdr:row>16</xdr:row>
                    <xdr:rowOff>104775</xdr:rowOff>
                  </from>
                  <to>
                    <xdr:col>9</xdr:col>
                    <xdr:colOff>266700</xdr:colOff>
                    <xdr:row>17</xdr:row>
                    <xdr:rowOff>123825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981E4-E567-469D-898E-A6E57A0BA734}">
  <sheetPr>
    <pageSetUpPr fitToPage="1"/>
  </sheetPr>
  <dimension ref="A1:AY71"/>
  <sheetViews>
    <sheetView zoomScaleNormal="100" workbookViewId="0">
      <selection activeCell="C10" sqref="C10"/>
    </sheetView>
  </sheetViews>
  <sheetFormatPr defaultRowHeight="13.5" x14ac:dyDescent="0.15"/>
  <cols>
    <col min="1" max="1" width="11.875" style="99" customWidth="1"/>
    <col min="2" max="2" width="4.5" style="99" customWidth="1"/>
    <col min="3" max="3" width="10.125" style="99" customWidth="1"/>
    <col min="4" max="4" width="3.875" style="99" customWidth="1"/>
    <col min="5" max="5" width="10.125" style="99" customWidth="1"/>
    <col min="6" max="6" width="8.625" style="70" customWidth="1"/>
    <col min="7" max="7" width="14.625" style="99" customWidth="1"/>
    <col min="8" max="8" width="13.625" style="70" customWidth="1"/>
    <col min="9" max="9" width="4.625" style="70" customWidth="1"/>
    <col min="10" max="11" width="4" style="70" customWidth="1"/>
    <col min="12" max="12" width="4.625" style="70" customWidth="1"/>
    <col min="13" max="13" width="4.625" style="41" hidden="1" customWidth="1"/>
    <col min="14" max="14" width="4.625" style="1" hidden="1" customWidth="1"/>
    <col min="15" max="18" width="4.625" style="2" hidden="1" customWidth="1"/>
    <col min="19" max="21" width="4.625" style="1" hidden="1" customWidth="1"/>
    <col min="22" max="24" width="4.625" style="63" hidden="1" customWidth="1"/>
    <col min="25" max="25" width="4.625" style="3" hidden="1" customWidth="1"/>
    <col min="26" max="27" width="4.625" style="1" hidden="1" customWidth="1"/>
    <col min="28" max="28" width="4.625" style="4" hidden="1" customWidth="1"/>
    <col min="29" max="29" width="4.625" hidden="1" customWidth="1"/>
    <col min="30" max="30" width="4.625" style="4" hidden="1" customWidth="1"/>
    <col min="31" max="32" width="4.625" style="104" hidden="1" customWidth="1"/>
    <col min="33" max="33" width="4.625" style="70" hidden="1" customWidth="1"/>
    <col min="34" max="51" width="9" style="104"/>
  </cols>
  <sheetData>
    <row r="1" spans="1:35" ht="19.5" customHeight="1" x14ac:dyDescent="0.15">
      <c r="A1" s="146" t="s">
        <v>41</v>
      </c>
      <c r="B1" s="146"/>
      <c r="C1" s="146"/>
      <c r="D1" s="146"/>
      <c r="E1" s="146"/>
      <c r="F1" s="146"/>
      <c r="G1" s="146"/>
      <c r="H1" s="146"/>
      <c r="I1" s="146"/>
      <c r="J1" s="147"/>
      <c r="K1" s="147"/>
      <c r="L1" s="147"/>
      <c r="M1" s="40"/>
    </row>
    <row r="2" spans="1:35" ht="17.25" customHeight="1" x14ac:dyDescent="0.15">
      <c r="A2" s="148"/>
      <c r="B2" s="148"/>
      <c r="C2" s="148"/>
      <c r="D2" s="148"/>
      <c r="E2" s="148"/>
      <c r="F2" s="148"/>
      <c r="G2" s="148"/>
      <c r="I2" s="46">
        <v>2026</v>
      </c>
      <c r="J2" s="6" t="s">
        <v>0</v>
      </c>
      <c r="K2" s="47">
        <v>10</v>
      </c>
      <c r="L2" s="8" t="s">
        <v>53</v>
      </c>
    </row>
    <row r="3" spans="1:35" ht="9.75" customHeight="1" x14ac:dyDescent="0.15">
      <c r="A3" s="100"/>
      <c r="B3" s="100"/>
      <c r="C3" s="100"/>
      <c r="D3" s="100"/>
      <c r="E3" s="100"/>
      <c r="F3" s="100"/>
      <c r="G3" s="100"/>
    </row>
    <row r="4" spans="1:35" ht="17.25" customHeight="1" x14ac:dyDescent="0.15">
      <c r="A4" s="71"/>
      <c r="B4" s="71"/>
      <c r="C4" s="71"/>
      <c r="D4" s="72"/>
      <c r="E4" s="72"/>
      <c r="F4" s="73"/>
      <c r="G4" s="74" t="s">
        <v>1</v>
      </c>
      <c r="H4" s="166">
        <f>初期設定!B2</f>
        <v>0</v>
      </c>
      <c r="I4" s="167"/>
      <c r="J4" s="167"/>
      <c r="K4" s="167"/>
      <c r="L4" s="167"/>
    </row>
    <row r="5" spans="1:35" ht="17.25" customHeight="1" x14ac:dyDescent="0.15">
      <c r="A5" s="71"/>
      <c r="B5" s="71"/>
      <c r="C5" s="71"/>
      <c r="D5" s="72"/>
      <c r="E5" s="72"/>
      <c r="F5" s="73"/>
      <c r="G5" s="74" t="s">
        <v>2</v>
      </c>
      <c r="H5" s="166">
        <f>初期設定!B3</f>
        <v>0</v>
      </c>
      <c r="I5" s="168"/>
      <c r="J5" s="168"/>
      <c r="K5" s="168"/>
      <c r="L5" s="168"/>
    </row>
    <row r="6" spans="1:35" ht="17.25" customHeight="1" x14ac:dyDescent="0.15">
      <c r="A6" s="72"/>
      <c r="B6" s="72"/>
      <c r="C6" s="75"/>
      <c r="D6" s="75"/>
      <c r="E6" s="75"/>
      <c r="F6" s="76"/>
      <c r="G6" s="74" t="s">
        <v>3</v>
      </c>
      <c r="H6" s="166">
        <f>初期設定!B4</f>
        <v>0</v>
      </c>
      <c r="I6" s="168"/>
      <c r="J6" s="168"/>
      <c r="K6" s="168"/>
      <c r="L6" s="168"/>
    </row>
    <row r="7" spans="1:35" ht="9.9499999999999993" customHeight="1" x14ac:dyDescent="0.15">
      <c r="A7" s="72"/>
      <c r="B7" s="72"/>
      <c r="C7" s="77"/>
      <c r="D7" s="78"/>
      <c r="E7" s="77"/>
      <c r="F7" s="77"/>
      <c r="G7" s="72"/>
      <c r="H7" s="79"/>
    </row>
    <row r="8" spans="1:35" ht="17.25" customHeight="1" x14ac:dyDescent="0.15">
      <c r="A8" s="152" t="s">
        <v>4</v>
      </c>
      <c r="B8" s="80" t="s">
        <v>5</v>
      </c>
      <c r="C8" s="153" t="s">
        <v>6</v>
      </c>
      <c r="D8" s="154"/>
      <c r="E8" s="155"/>
      <c r="F8" s="101" t="s">
        <v>7</v>
      </c>
      <c r="G8" s="159" t="s">
        <v>8</v>
      </c>
      <c r="H8" s="161" t="s">
        <v>9</v>
      </c>
      <c r="I8" s="163" t="s">
        <v>10</v>
      </c>
      <c r="J8" s="164"/>
      <c r="K8" s="164"/>
      <c r="L8" s="164"/>
      <c r="M8" s="42"/>
      <c r="N8" s="21"/>
      <c r="O8" s="22"/>
      <c r="P8" s="22"/>
      <c r="Q8" s="22"/>
      <c r="R8" s="22"/>
      <c r="S8" s="21"/>
      <c r="T8" s="21"/>
      <c r="U8" s="21"/>
      <c r="V8" s="21"/>
      <c r="W8" s="21"/>
      <c r="X8" s="21"/>
      <c r="Y8" s="23"/>
      <c r="Z8" s="21"/>
      <c r="AA8" s="21"/>
      <c r="AB8" s="24"/>
      <c r="AC8" s="25"/>
      <c r="AD8" s="24"/>
      <c r="AE8" s="105"/>
      <c r="AF8" s="105"/>
      <c r="AG8" s="88"/>
      <c r="AH8" s="105"/>
      <c r="AI8" s="105"/>
    </row>
    <row r="9" spans="1:35" ht="17.25" customHeight="1" x14ac:dyDescent="0.15">
      <c r="A9" s="152"/>
      <c r="B9" s="81" t="s">
        <v>11</v>
      </c>
      <c r="C9" s="156"/>
      <c r="D9" s="157"/>
      <c r="E9" s="158"/>
      <c r="F9" s="102" t="s">
        <v>12</v>
      </c>
      <c r="G9" s="160"/>
      <c r="H9" s="162"/>
      <c r="I9" s="165"/>
      <c r="J9" s="164"/>
      <c r="K9" s="164"/>
      <c r="L9" s="164"/>
      <c r="M9" s="42" t="s">
        <v>13</v>
      </c>
      <c r="N9" s="21" t="s">
        <v>14</v>
      </c>
      <c r="O9" s="22" t="s">
        <v>15</v>
      </c>
      <c r="P9" s="22" t="s">
        <v>16</v>
      </c>
      <c r="Q9" s="22" t="s">
        <v>17</v>
      </c>
      <c r="R9" s="22" t="s">
        <v>18</v>
      </c>
      <c r="S9" s="21" t="s">
        <v>19</v>
      </c>
      <c r="T9" s="21" t="s">
        <v>20</v>
      </c>
      <c r="U9" s="21" t="s">
        <v>21</v>
      </c>
      <c r="V9" s="21" t="s">
        <v>62</v>
      </c>
      <c r="W9" s="21" t="s">
        <v>63</v>
      </c>
      <c r="X9" s="21" t="s">
        <v>64</v>
      </c>
      <c r="Y9" s="23" t="s">
        <v>56</v>
      </c>
      <c r="Z9" s="21" t="s">
        <v>23</v>
      </c>
      <c r="AA9" s="21" t="s">
        <v>22</v>
      </c>
      <c r="AB9" s="24"/>
      <c r="AC9" s="25"/>
      <c r="AD9" s="50" t="s">
        <v>57</v>
      </c>
      <c r="AE9" s="105"/>
      <c r="AF9" s="105"/>
      <c r="AG9" s="88"/>
      <c r="AH9" s="105"/>
      <c r="AI9" s="105"/>
    </row>
    <row r="10" spans="1:35" ht="17.25" customHeight="1" x14ac:dyDescent="0.15">
      <c r="A10" s="28">
        <f>DATE(I$2,K$2,1)</f>
        <v>46296</v>
      </c>
      <c r="B10" s="109" t="str">
        <f>IF(VLOOKUP(A10,休業日一覧!$1:$1048576,3,FALSE)&gt;="休","休",TEXT(A10,"aaa"))</f>
        <v>木</v>
      </c>
      <c r="C10" s="83"/>
      <c r="D10" s="29" t="s">
        <v>24</v>
      </c>
      <c r="E10" s="83"/>
      <c r="F10" s="83"/>
      <c r="G10" s="84" t="str">
        <f>IF(E10="","",E10-C10-F10)</f>
        <v/>
      </c>
      <c r="H10" s="85"/>
      <c r="I10" s="143" t="s">
        <v>84</v>
      </c>
      <c r="J10" s="144"/>
      <c r="K10" s="144"/>
      <c r="L10" s="145"/>
      <c r="M10" s="45">
        <f>COUNTA(B10:B40)</f>
        <v>31</v>
      </c>
      <c r="N10" s="21">
        <f>IF((OR(B10="土",B10="日",B10="祝",B10="休",B10="")),0,1)</f>
        <v>1</v>
      </c>
      <c r="O10" s="22">
        <f>IF(COUNTIF(H10,"*休日*"),1,0)</f>
        <v>0</v>
      </c>
      <c r="P10" s="22">
        <f t="shared" ref="P10:P40" si="0">IF(COUNTIFS(H10,"*移*",B10,"土"),1,0)</f>
        <v>0</v>
      </c>
      <c r="Q10" s="22">
        <f t="shared" ref="Q10:Q40" si="1">IF(COUNTIFS(H10,"*移*",B10,"日"),1,0)</f>
        <v>0</v>
      </c>
      <c r="R10" s="22">
        <f>IF(COUNTIFS(H10,"*移*",B10,"休"),1,0)</f>
        <v>0</v>
      </c>
      <c r="S10" s="21">
        <f>IF(COUNTIFS(H10,"*出*",B10,"土")+COUNTIFS(H10,"*研*",B10,"土"),1,0)</f>
        <v>0</v>
      </c>
      <c r="T10" s="21">
        <f>IF(COUNTIFS(H10,"*出*",B10,"日")+COUNTIFS(H10,"*研*",B10,"日"),1,0)</f>
        <v>0</v>
      </c>
      <c r="U10" s="21">
        <f>IF(COUNTIFS(H10,"*出*",B10,"休")+COUNTIFS(H10,"*研*",B10,"休"),1,0)</f>
        <v>0</v>
      </c>
      <c r="V10" s="21">
        <f>IF(COUNTIFS(H10,"*勤*",B10,"土"),1,0)</f>
        <v>0</v>
      </c>
      <c r="W10" s="21">
        <f>IF(COUNTIFS(H10,"*勤*",B10,"日"),1,0)</f>
        <v>0</v>
      </c>
      <c r="X10" s="21">
        <f>IF(COUNTIFS(H10,"*勤*",B10,"休"),1,0)</f>
        <v>0</v>
      </c>
      <c r="Y10" s="23">
        <f>IF(COUNTIF(H10,"*休*")+COUNTIF(H10,"*免*")+COUNTIF(H10,"*移*"),1,0)</f>
        <v>0</v>
      </c>
      <c r="Z10" s="21">
        <f>IF(COUNTIF(AA10,0)+COUNTIF(Y10,1),1,0)</f>
        <v>0</v>
      </c>
      <c r="AA10" s="21">
        <f>IF(COUNTIFS(N10,1,O10,0)+COUNTIF(S10,1)+COUNTIF(T10,1)+COUNTIF(U10,1)+COUNTIF(V10,1)+COUNTIF(W10,1)+COUNTIF(X10,1),1,0)</f>
        <v>1</v>
      </c>
      <c r="AB10" s="24" t="s">
        <v>25</v>
      </c>
      <c r="AC10" s="25"/>
      <c r="AD10" s="51">
        <v>0.32291666666666669</v>
      </c>
      <c r="AE10" s="99">
        <v>4</v>
      </c>
      <c r="AF10" s="99">
        <v>21</v>
      </c>
      <c r="AG10" s="99"/>
      <c r="AH10" s="105"/>
      <c r="AI10" s="105"/>
    </row>
    <row r="11" spans="1:35" ht="17.25" customHeight="1" x14ac:dyDescent="0.15">
      <c r="A11" s="28">
        <f>A10+1</f>
        <v>46297</v>
      </c>
      <c r="B11" s="109" t="str">
        <f>IF(VLOOKUP(A11,休業日一覧!$1:$1048576,3,FALSE)&gt;="休","休",TEXT(A11,"aaa"))</f>
        <v>金</v>
      </c>
      <c r="C11" s="83"/>
      <c r="D11" s="29" t="s">
        <v>24</v>
      </c>
      <c r="E11" s="83"/>
      <c r="F11" s="83"/>
      <c r="G11" s="84" t="str">
        <f t="shared" ref="G11:G40" si="2">IF(E11="","",E11-C11-F11)</f>
        <v/>
      </c>
      <c r="H11" s="85"/>
      <c r="I11" s="120"/>
      <c r="J11" s="121"/>
      <c r="K11" s="121"/>
      <c r="L11" s="122"/>
      <c r="M11" s="45">
        <f>VLOOKUP($K$2,AE9:AF21,2,FALSE)</f>
        <v>22</v>
      </c>
      <c r="N11" s="21">
        <f t="shared" ref="N11:N39" si="3">IF((OR(B11="土",B11="日",B11="祝",B11="休",B11="")),0,1)</f>
        <v>1</v>
      </c>
      <c r="O11" s="22">
        <f t="shared" ref="O11:O40" si="4">IF(COUNTIF(H11,"*休日*"),1,0)</f>
        <v>0</v>
      </c>
      <c r="P11" s="22">
        <f t="shared" si="0"/>
        <v>0</v>
      </c>
      <c r="Q11" s="22">
        <f t="shared" si="1"/>
        <v>0</v>
      </c>
      <c r="R11" s="22">
        <f t="shared" ref="R11:R40" si="5">IF(COUNTIFS(H11,"*移*",B11,"休"),1,0)</f>
        <v>0</v>
      </c>
      <c r="S11" s="21">
        <f t="shared" ref="S11:S40" si="6">IF(COUNTIFS(H11,"*出*",B11,"土")+COUNTIFS(H11,"*研*",B11,"土"),1,0)</f>
        <v>0</v>
      </c>
      <c r="T11" s="21">
        <f t="shared" ref="T11:T40" si="7">IF(COUNTIFS(H11,"*出*",B11,"日")+COUNTIFS(H11,"*研*",B11,"日"),1,0)</f>
        <v>0</v>
      </c>
      <c r="U11" s="21">
        <f t="shared" ref="U11:U40" si="8">IF(COUNTIFS(H11,"*出*",B11,"休")+COUNTIFS(H11,"*研*",B11,"休"),1,0)</f>
        <v>0</v>
      </c>
      <c r="V11" s="21">
        <f t="shared" ref="V11:V40" si="9">IF(COUNTIFS(H11,"*勤*",B11,"土"),1,0)</f>
        <v>0</v>
      </c>
      <c r="W11" s="21">
        <f t="shared" ref="W11:W40" si="10">IF(COUNTIFS(H11,"*勤*",B11,"日"),1,0)</f>
        <v>0</v>
      </c>
      <c r="X11" s="21">
        <f t="shared" ref="X11:X40" si="11">IF(COUNTIFS(H11,"*勤*",B11,"休"),1,0)</f>
        <v>0</v>
      </c>
      <c r="Y11" s="23">
        <f t="shared" ref="Y11:Y40" si="12">IF(COUNTIF(H11,"*休*")+COUNTIF(H11,"*免*")+COUNTIF(H11,"*移*"),1,0)</f>
        <v>0</v>
      </c>
      <c r="Z11" s="21">
        <f t="shared" ref="Z11:Z40" si="13">IF(COUNTIF(AA11,0)+COUNTIF(Y11,1),1,0)</f>
        <v>0</v>
      </c>
      <c r="AA11" s="21">
        <f t="shared" ref="AA11:AA39" si="14">IF(COUNTIFS(N11,1,O11,0)+COUNTIF(S11,1)+COUNTIF(T11,1)+COUNTIF(U11,1)+COUNTIF(V11,1)+COUNTIF(W11,1)+COUNTIF(X11,1),1,0)</f>
        <v>1</v>
      </c>
      <c r="AB11" s="24" t="s">
        <v>26</v>
      </c>
      <c r="AC11" s="25"/>
      <c r="AD11" s="24"/>
      <c r="AE11" s="99">
        <v>5</v>
      </c>
      <c r="AF11" s="99">
        <v>18</v>
      </c>
      <c r="AG11" s="99"/>
      <c r="AH11" s="105"/>
      <c r="AI11" s="105"/>
    </row>
    <row r="12" spans="1:35" ht="17.25" customHeight="1" x14ac:dyDescent="0.15">
      <c r="A12" s="28">
        <f t="shared" ref="A12:A37" si="15">A11+1</f>
        <v>46298</v>
      </c>
      <c r="B12" s="109" t="str">
        <f>IF(VLOOKUP(A12,休業日一覧!$1:$1048576,3,FALSE)&gt;="休","休",TEXT(A12,"aaa"))</f>
        <v>土</v>
      </c>
      <c r="C12" s="83"/>
      <c r="D12" s="29" t="s">
        <v>24</v>
      </c>
      <c r="E12" s="83"/>
      <c r="F12" s="83"/>
      <c r="G12" s="84" t="str">
        <f t="shared" si="2"/>
        <v/>
      </c>
      <c r="H12" s="85"/>
      <c r="I12" s="120"/>
      <c r="J12" s="121"/>
      <c r="K12" s="121"/>
      <c r="L12" s="122"/>
      <c r="M12" s="43"/>
      <c r="N12" s="21">
        <f t="shared" si="3"/>
        <v>0</v>
      </c>
      <c r="O12" s="22">
        <f t="shared" si="4"/>
        <v>0</v>
      </c>
      <c r="P12" s="22">
        <f t="shared" si="0"/>
        <v>0</v>
      </c>
      <c r="Q12" s="22">
        <f t="shared" si="1"/>
        <v>0</v>
      </c>
      <c r="R12" s="22">
        <f t="shared" si="5"/>
        <v>0</v>
      </c>
      <c r="S12" s="21">
        <f t="shared" si="6"/>
        <v>0</v>
      </c>
      <c r="T12" s="21">
        <f t="shared" si="7"/>
        <v>0</v>
      </c>
      <c r="U12" s="21">
        <f t="shared" si="8"/>
        <v>0</v>
      </c>
      <c r="V12" s="21">
        <f t="shared" si="9"/>
        <v>0</v>
      </c>
      <c r="W12" s="21">
        <f t="shared" si="10"/>
        <v>0</v>
      </c>
      <c r="X12" s="21">
        <f t="shared" si="11"/>
        <v>0</v>
      </c>
      <c r="Y12" s="23">
        <f t="shared" si="12"/>
        <v>0</v>
      </c>
      <c r="Z12" s="21">
        <f t="shared" si="13"/>
        <v>1</v>
      </c>
      <c r="AA12" s="21">
        <f t="shared" si="14"/>
        <v>0</v>
      </c>
      <c r="AB12" s="24" t="s">
        <v>27</v>
      </c>
      <c r="AC12" s="25"/>
      <c r="AD12" s="24"/>
      <c r="AE12" s="99">
        <v>6</v>
      </c>
      <c r="AF12" s="99">
        <v>22</v>
      </c>
      <c r="AG12" s="99"/>
      <c r="AH12" s="105"/>
      <c r="AI12" s="105"/>
    </row>
    <row r="13" spans="1:35" ht="17.25" customHeight="1" x14ac:dyDescent="0.15">
      <c r="A13" s="28">
        <f t="shared" si="15"/>
        <v>46299</v>
      </c>
      <c r="B13" s="109" t="str">
        <f>IF(VLOOKUP(A13,休業日一覧!$1:$1048576,3,FALSE)&gt;="休","休",TEXT(A13,"aaa"))</f>
        <v>日</v>
      </c>
      <c r="C13" s="83"/>
      <c r="D13" s="29" t="s">
        <v>24</v>
      </c>
      <c r="E13" s="83"/>
      <c r="F13" s="83"/>
      <c r="G13" s="84" t="str">
        <f t="shared" si="2"/>
        <v/>
      </c>
      <c r="H13" s="85"/>
      <c r="I13" s="120"/>
      <c r="J13" s="121"/>
      <c r="K13" s="121"/>
      <c r="L13" s="122"/>
      <c r="M13" s="43"/>
      <c r="N13" s="21">
        <f t="shared" si="3"/>
        <v>0</v>
      </c>
      <c r="O13" s="22">
        <f t="shared" si="4"/>
        <v>0</v>
      </c>
      <c r="P13" s="22">
        <f t="shared" si="0"/>
        <v>0</v>
      </c>
      <c r="Q13" s="22">
        <f t="shared" si="1"/>
        <v>0</v>
      </c>
      <c r="R13" s="22">
        <f t="shared" si="5"/>
        <v>0</v>
      </c>
      <c r="S13" s="21">
        <f t="shared" si="6"/>
        <v>0</v>
      </c>
      <c r="T13" s="21">
        <f t="shared" si="7"/>
        <v>0</v>
      </c>
      <c r="U13" s="21">
        <f t="shared" si="8"/>
        <v>0</v>
      </c>
      <c r="V13" s="21">
        <f t="shared" si="9"/>
        <v>0</v>
      </c>
      <c r="W13" s="21">
        <f t="shared" si="10"/>
        <v>0</v>
      </c>
      <c r="X13" s="21">
        <f t="shared" si="11"/>
        <v>0</v>
      </c>
      <c r="Y13" s="23">
        <f t="shared" si="12"/>
        <v>0</v>
      </c>
      <c r="Z13" s="21">
        <f t="shared" si="13"/>
        <v>1</v>
      </c>
      <c r="AA13" s="21">
        <f t="shared" si="14"/>
        <v>0</v>
      </c>
      <c r="AB13" s="24" t="s">
        <v>28</v>
      </c>
      <c r="AC13" s="25"/>
      <c r="AD13" s="24"/>
      <c r="AE13" s="99">
        <v>7</v>
      </c>
      <c r="AF13" s="99">
        <v>21</v>
      </c>
      <c r="AG13" s="99"/>
      <c r="AH13" s="105"/>
      <c r="AI13" s="105"/>
    </row>
    <row r="14" spans="1:35" ht="17.25" customHeight="1" x14ac:dyDescent="0.15">
      <c r="A14" s="28">
        <f t="shared" si="15"/>
        <v>46300</v>
      </c>
      <c r="B14" s="109" t="str">
        <f>IF(VLOOKUP(A14,休業日一覧!$1:$1048576,3,FALSE)&gt;="休","休",TEXT(A14,"aaa"))</f>
        <v>月</v>
      </c>
      <c r="C14" s="83"/>
      <c r="D14" s="29" t="s">
        <v>24</v>
      </c>
      <c r="E14" s="83"/>
      <c r="F14" s="83"/>
      <c r="G14" s="84" t="str">
        <f t="shared" si="2"/>
        <v/>
      </c>
      <c r="H14" s="85"/>
      <c r="I14" s="120"/>
      <c r="J14" s="121"/>
      <c r="K14" s="121"/>
      <c r="L14" s="122"/>
      <c r="M14" s="43"/>
      <c r="N14" s="21">
        <f t="shared" si="3"/>
        <v>1</v>
      </c>
      <c r="O14" s="22">
        <f t="shared" si="4"/>
        <v>0</v>
      </c>
      <c r="P14" s="22">
        <f t="shared" si="0"/>
        <v>0</v>
      </c>
      <c r="Q14" s="22">
        <f t="shared" si="1"/>
        <v>0</v>
      </c>
      <c r="R14" s="22">
        <f t="shared" si="5"/>
        <v>0</v>
      </c>
      <c r="S14" s="21">
        <f t="shared" si="6"/>
        <v>0</v>
      </c>
      <c r="T14" s="21">
        <f t="shared" si="7"/>
        <v>0</v>
      </c>
      <c r="U14" s="21">
        <f t="shared" si="8"/>
        <v>0</v>
      </c>
      <c r="V14" s="21">
        <f t="shared" si="9"/>
        <v>0</v>
      </c>
      <c r="W14" s="21">
        <f t="shared" si="10"/>
        <v>0</v>
      </c>
      <c r="X14" s="21">
        <f t="shared" si="11"/>
        <v>0</v>
      </c>
      <c r="Y14" s="23">
        <f t="shared" si="12"/>
        <v>0</v>
      </c>
      <c r="Z14" s="21">
        <f t="shared" si="13"/>
        <v>0</v>
      </c>
      <c r="AA14" s="21">
        <f t="shared" si="14"/>
        <v>1</v>
      </c>
      <c r="AB14" s="24" t="s">
        <v>22</v>
      </c>
      <c r="AC14" s="25"/>
      <c r="AD14" s="24"/>
      <c r="AE14" s="99">
        <v>8</v>
      </c>
      <c r="AF14" s="99">
        <v>20</v>
      </c>
      <c r="AG14" s="99"/>
      <c r="AH14" s="105"/>
      <c r="AI14" s="105"/>
    </row>
    <row r="15" spans="1:35" ht="17.25" customHeight="1" x14ac:dyDescent="0.15">
      <c r="A15" s="28">
        <f t="shared" si="15"/>
        <v>46301</v>
      </c>
      <c r="B15" s="109" t="str">
        <f>IF(VLOOKUP(A15,休業日一覧!$1:$1048576,3,FALSE)&gt;="休","休",TEXT(A15,"aaa"))</f>
        <v>火</v>
      </c>
      <c r="C15" s="83"/>
      <c r="D15" s="29" t="s">
        <v>24</v>
      </c>
      <c r="E15" s="83"/>
      <c r="F15" s="83"/>
      <c r="G15" s="84" t="str">
        <f t="shared" si="2"/>
        <v/>
      </c>
      <c r="H15" s="85"/>
      <c r="I15" s="120"/>
      <c r="J15" s="121"/>
      <c r="K15" s="121"/>
      <c r="L15" s="122"/>
      <c r="M15" s="43"/>
      <c r="N15" s="21">
        <f t="shared" si="3"/>
        <v>1</v>
      </c>
      <c r="O15" s="22">
        <f>IF(COUNTIF(H15,"*休日*"),1,0)</f>
        <v>0</v>
      </c>
      <c r="P15" s="22">
        <f t="shared" si="0"/>
        <v>0</v>
      </c>
      <c r="Q15" s="22">
        <f t="shared" si="1"/>
        <v>0</v>
      </c>
      <c r="R15" s="22">
        <f t="shared" si="5"/>
        <v>0</v>
      </c>
      <c r="S15" s="21">
        <f t="shared" si="6"/>
        <v>0</v>
      </c>
      <c r="T15" s="21">
        <f t="shared" si="7"/>
        <v>0</v>
      </c>
      <c r="U15" s="21">
        <f t="shared" si="8"/>
        <v>0</v>
      </c>
      <c r="V15" s="21">
        <f t="shared" si="9"/>
        <v>0</v>
      </c>
      <c r="W15" s="21">
        <f t="shared" si="10"/>
        <v>0</v>
      </c>
      <c r="X15" s="21">
        <f t="shared" si="11"/>
        <v>0</v>
      </c>
      <c r="Y15" s="23">
        <f t="shared" si="12"/>
        <v>0</v>
      </c>
      <c r="Z15" s="21">
        <f t="shared" si="13"/>
        <v>0</v>
      </c>
      <c r="AA15" s="21">
        <f t="shared" si="14"/>
        <v>1</v>
      </c>
      <c r="AB15" s="24" t="s">
        <v>15</v>
      </c>
      <c r="AC15" s="25"/>
      <c r="AD15" s="24"/>
      <c r="AE15" s="99">
        <v>9</v>
      </c>
      <c r="AF15" s="99">
        <v>20</v>
      </c>
      <c r="AG15" s="99"/>
      <c r="AH15" s="105"/>
      <c r="AI15" s="105"/>
    </row>
    <row r="16" spans="1:35" ht="17.25" customHeight="1" x14ac:dyDescent="0.15">
      <c r="A16" s="28">
        <f t="shared" si="15"/>
        <v>46302</v>
      </c>
      <c r="B16" s="109" t="str">
        <f>IF(VLOOKUP(A16,休業日一覧!$1:$1048576,3,FALSE)&gt;="休","休",TEXT(A16,"aaa"))</f>
        <v>水</v>
      </c>
      <c r="C16" s="83"/>
      <c r="D16" s="29" t="s">
        <v>24</v>
      </c>
      <c r="E16" s="83"/>
      <c r="F16" s="83"/>
      <c r="G16" s="84" t="str">
        <f t="shared" si="2"/>
        <v/>
      </c>
      <c r="H16" s="85"/>
      <c r="I16" s="120" t="s">
        <v>127</v>
      </c>
      <c r="J16" s="121"/>
      <c r="K16" s="121"/>
      <c r="L16" s="122"/>
      <c r="M16" s="43"/>
      <c r="N16" s="21">
        <f t="shared" si="3"/>
        <v>1</v>
      </c>
      <c r="O16" s="22">
        <f t="shared" si="4"/>
        <v>0</v>
      </c>
      <c r="P16" s="22">
        <f t="shared" si="0"/>
        <v>0</v>
      </c>
      <c r="Q16" s="22">
        <f t="shared" si="1"/>
        <v>0</v>
      </c>
      <c r="R16" s="22">
        <f t="shared" si="5"/>
        <v>0</v>
      </c>
      <c r="S16" s="21">
        <f t="shared" si="6"/>
        <v>0</v>
      </c>
      <c r="T16" s="21">
        <f t="shared" si="7"/>
        <v>0</v>
      </c>
      <c r="U16" s="21">
        <f t="shared" si="8"/>
        <v>0</v>
      </c>
      <c r="V16" s="21">
        <f t="shared" si="9"/>
        <v>0</v>
      </c>
      <c r="W16" s="21">
        <f t="shared" si="10"/>
        <v>0</v>
      </c>
      <c r="X16" s="21">
        <f t="shared" si="11"/>
        <v>0</v>
      </c>
      <c r="Y16" s="23">
        <f t="shared" si="12"/>
        <v>0</v>
      </c>
      <c r="Z16" s="21">
        <f t="shared" si="13"/>
        <v>0</v>
      </c>
      <c r="AA16" s="21">
        <f t="shared" si="14"/>
        <v>1</v>
      </c>
      <c r="AB16" s="24" t="s">
        <v>29</v>
      </c>
      <c r="AC16" s="25"/>
      <c r="AD16" s="24"/>
      <c r="AE16" s="99">
        <v>10</v>
      </c>
      <c r="AF16" s="99">
        <v>22</v>
      </c>
      <c r="AG16" s="99"/>
      <c r="AH16" s="105"/>
      <c r="AI16" s="105"/>
    </row>
    <row r="17" spans="1:35" ht="17.25" customHeight="1" x14ac:dyDescent="0.15">
      <c r="A17" s="28">
        <f t="shared" si="15"/>
        <v>46303</v>
      </c>
      <c r="B17" s="109" t="str">
        <f>IF(VLOOKUP(A17,休業日一覧!$1:$1048576,3,FALSE)&gt;="休","休",TEXT(A17,"aaa"))</f>
        <v>木</v>
      </c>
      <c r="C17" s="83"/>
      <c r="D17" s="29" t="s">
        <v>24</v>
      </c>
      <c r="E17" s="83"/>
      <c r="F17" s="83"/>
      <c r="G17" s="84" t="str">
        <f t="shared" si="2"/>
        <v/>
      </c>
      <c r="H17" s="85"/>
      <c r="I17" s="120"/>
      <c r="J17" s="121"/>
      <c r="K17" s="121"/>
      <c r="L17" s="122"/>
      <c r="M17" s="43"/>
      <c r="N17" s="21">
        <f t="shared" si="3"/>
        <v>1</v>
      </c>
      <c r="O17" s="22">
        <f t="shared" si="4"/>
        <v>0</v>
      </c>
      <c r="P17" s="22">
        <f t="shared" si="0"/>
        <v>0</v>
      </c>
      <c r="Q17" s="22">
        <f t="shared" si="1"/>
        <v>0</v>
      </c>
      <c r="R17" s="22">
        <f t="shared" si="5"/>
        <v>0</v>
      </c>
      <c r="S17" s="21">
        <f t="shared" si="6"/>
        <v>0</v>
      </c>
      <c r="T17" s="21">
        <f t="shared" si="7"/>
        <v>0</v>
      </c>
      <c r="U17" s="21">
        <f t="shared" si="8"/>
        <v>0</v>
      </c>
      <c r="V17" s="21">
        <f t="shared" si="9"/>
        <v>0</v>
      </c>
      <c r="W17" s="21">
        <f t="shared" si="10"/>
        <v>0</v>
      </c>
      <c r="X17" s="21">
        <f t="shared" si="11"/>
        <v>0</v>
      </c>
      <c r="Y17" s="23">
        <f t="shared" si="12"/>
        <v>0</v>
      </c>
      <c r="Z17" s="21">
        <f t="shared" si="13"/>
        <v>0</v>
      </c>
      <c r="AA17" s="21">
        <f t="shared" si="14"/>
        <v>1</v>
      </c>
      <c r="AB17" s="24" t="s">
        <v>82</v>
      </c>
      <c r="AC17" s="25"/>
      <c r="AD17" s="24"/>
      <c r="AE17" s="99">
        <v>11</v>
      </c>
      <c r="AF17" s="99">
        <v>19</v>
      </c>
      <c r="AG17" s="99"/>
      <c r="AH17" s="105"/>
      <c r="AI17" s="105"/>
    </row>
    <row r="18" spans="1:35" ht="17.25" customHeight="1" x14ac:dyDescent="0.15">
      <c r="A18" s="28">
        <f t="shared" si="15"/>
        <v>46304</v>
      </c>
      <c r="B18" s="109" t="str">
        <f>IF(VLOOKUP(A18,休業日一覧!$1:$1048576,3,FALSE)&gt;="休","休",TEXT(A18,"aaa"))</f>
        <v>金</v>
      </c>
      <c r="C18" s="83"/>
      <c r="D18" s="29" t="s">
        <v>24</v>
      </c>
      <c r="E18" s="83"/>
      <c r="F18" s="83"/>
      <c r="G18" s="84" t="str">
        <f t="shared" si="2"/>
        <v/>
      </c>
      <c r="H18" s="85"/>
      <c r="I18" s="120"/>
      <c r="J18" s="121"/>
      <c r="K18" s="121"/>
      <c r="L18" s="122"/>
      <c r="M18" s="43"/>
      <c r="N18" s="21">
        <f t="shared" si="3"/>
        <v>1</v>
      </c>
      <c r="O18" s="22">
        <f t="shared" si="4"/>
        <v>0</v>
      </c>
      <c r="P18" s="22">
        <f t="shared" si="0"/>
        <v>0</v>
      </c>
      <c r="Q18" s="22">
        <f t="shared" si="1"/>
        <v>0</v>
      </c>
      <c r="R18" s="22">
        <f t="shared" si="5"/>
        <v>0</v>
      </c>
      <c r="S18" s="21">
        <f t="shared" si="6"/>
        <v>0</v>
      </c>
      <c r="T18" s="21">
        <f t="shared" si="7"/>
        <v>0</v>
      </c>
      <c r="U18" s="21">
        <f t="shared" si="8"/>
        <v>0</v>
      </c>
      <c r="V18" s="21">
        <f t="shared" si="9"/>
        <v>0</v>
      </c>
      <c r="W18" s="21">
        <f t="shared" si="10"/>
        <v>0</v>
      </c>
      <c r="X18" s="21">
        <f t="shared" si="11"/>
        <v>0</v>
      </c>
      <c r="Y18" s="23">
        <f t="shared" si="12"/>
        <v>0</v>
      </c>
      <c r="Z18" s="21">
        <f t="shared" si="13"/>
        <v>0</v>
      </c>
      <c r="AA18" s="21">
        <f t="shared" si="14"/>
        <v>1</v>
      </c>
      <c r="AB18" s="24"/>
      <c r="AC18" s="25"/>
      <c r="AD18" s="24"/>
      <c r="AE18" s="99">
        <v>12</v>
      </c>
      <c r="AF18" s="99">
        <v>20</v>
      </c>
      <c r="AG18" s="99"/>
      <c r="AH18" s="105"/>
      <c r="AI18" s="105"/>
    </row>
    <row r="19" spans="1:35" ht="17.25" customHeight="1" x14ac:dyDescent="0.15">
      <c r="A19" s="28">
        <f t="shared" si="15"/>
        <v>46305</v>
      </c>
      <c r="B19" s="109" t="str">
        <f>IF(VLOOKUP(A19,休業日一覧!$1:$1048576,3,FALSE)&gt;="休","休",TEXT(A19,"aaa"))</f>
        <v>土</v>
      </c>
      <c r="C19" s="83"/>
      <c r="D19" s="29" t="s">
        <v>24</v>
      </c>
      <c r="E19" s="83"/>
      <c r="F19" s="83"/>
      <c r="G19" s="84" t="str">
        <f t="shared" si="2"/>
        <v/>
      </c>
      <c r="H19" s="85"/>
      <c r="I19" s="120"/>
      <c r="J19" s="121"/>
      <c r="K19" s="121"/>
      <c r="L19" s="122"/>
      <c r="M19" s="43"/>
      <c r="N19" s="21">
        <f t="shared" si="3"/>
        <v>0</v>
      </c>
      <c r="O19" s="22">
        <f t="shared" si="4"/>
        <v>0</v>
      </c>
      <c r="P19" s="22">
        <f t="shared" si="0"/>
        <v>0</v>
      </c>
      <c r="Q19" s="22">
        <f t="shared" si="1"/>
        <v>0</v>
      </c>
      <c r="R19" s="22">
        <f t="shared" si="5"/>
        <v>0</v>
      </c>
      <c r="S19" s="21">
        <f t="shared" si="6"/>
        <v>0</v>
      </c>
      <c r="T19" s="21">
        <f t="shared" si="7"/>
        <v>0</v>
      </c>
      <c r="U19" s="21">
        <f t="shared" si="8"/>
        <v>0</v>
      </c>
      <c r="V19" s="21">
        <f t="shared" si="9"/>
        <v>0</v>
      </c>
      <c r="W19" s="21">
        <f t="shared" si="10"/>
        <v>0</v>
      </c>
      <c r="X19" s="21">
        <f t="shared" si="11"/>
        <v>0</v>
      </c>
      <c r="Y19" s="23">
        <f t="shared" si="12"/>
        <v>0</v>
      </c>
      <c r="Z19" s="21">
        <f t="shared" si="13"/>
        <v>1</v>
      </c>
      <c r="AA19" s="21">
        <f t="shared" si="14"/>
        <v>0</v>
      </c>
      <c r="AB19" s="24"/>
      <c r="AC19" s="25"/>
      <c r="AD19" s="24"/>
      <c r="AE19" s="99">
        <v>1</v>
      </c>
      <c r="AF19" s="99">
        <v>19</v>
      </c>
      <c r="AG19" s="99"/>
      <c r="AH19" s="105"/>
      <c r="AI19" s="105"/>
    </row>
    <row r="20" spans="1:35" ht="17.25" customHeight="1" x14ac:dyDescent="0.15">
      <c r="A20" s="28">
        <f t="shared" si="15"/>
        <v>46306</v>
      </c>
      <c r="B20" s="109" t="str">
        <f>IF(VLOOKUP(A20,休業日一覧!$1:$1048576,3,FALSE)&gt;="休","休",TEXT(A20,"aaa"))</f>
        <v>日</v>
      </c>
      <c r="C20" s="83"/>
      <c r="D20" s="29" t="s">
        <v>24</v>
      </c>
      <c r="E20" s="83"/>
      <c r="F20" s="83"/>
      <c r="G20" s="84" t="str">
        <f t="shared" si="2"/>
        <v/>
      </c>
      <c r="H20" s="85"/>
      <c r="I20" s="123"/>
      <c r="J20" s="124"/>
      <c r="K20" s="124"/>
      <c r="L20" s="125"/>
      <c r="M20" s="43"/>
      <c r="N20" s="21">
        <f t="shared" si="3"/>
        <v>0</v>
      </c>
      <c r="O20" s="22">
        <f t="shared" si="4"/>
        <v>0</v>
      </c>
      <c r="P20" s="22">
        <f t="shared" si="0"/>
        <v>0</v>
      </c>
      <c r="Q20" s="22">
        <f t="shared" si="1"/>
        <v>0</v>
      </c>
      <c r="R20" s="22">
        <f t="shared" si="5"/>
        <v>0</v>
      </c>
      <c r="S20" s="21">
        <f t="shared" si="6"/>
        <v>0</v>
      </c>
      <c r="T20" s="21">
        <f t="shared" si="7"/>
        <v>0</v>
      </c>
      <c r="U20" s="21">
        <f t="shared" si="8"/>
        <v>0</v>
      </c>
      <c r="V20" s="21">
        <f t="shared" si="9"/>
        <v>0</v>
      </c>
      <c r="W20" s="21">
        <f t="shared" si="10"/>
        <v>0</v>
      </c>
      <c r="X20" s="21">
        <f t="shared" si="11"/>
        <v>0</v>
      </c>
      <c r="Y20" s="23">
        <f t="shared" si="12"/>
        <v>0</v>
      </c>
      <c r="Z20" s="21">
        <f t="shared" si="13"/>
        <v>1</v>
      </c>
      <c r="AA20" s="21">
        <f t="shared" si="14"/>
        <v>0</v>
      </c>
      <c r="AB20" s="24"/>
      <c r="AC20" s="25"/>
      <c r="AD20" s="24"/>
      <c r="AE20" s="99">
        <v>2</v>
      </c>
      <c r="AF20" s="99">
        <v>18</v>
      </c>
      <c r="AG20" s="99"/>
      <c r="AH20" s="105"/>
      <c r="AI20" s="105"/>
    </row>
    <row r="21" spans="1:35" ht="17.25" customHeight="1" x14ac:dyDescent="0.15">
      <c r="A21" s="28">
        <f t="shared" si="15"/>
        <v>46307</v>
      </c>
      <c r="B21" s="109" t="str">
        <f>IF(VLOOKUP(A21,休業日一覧!$1:$1048576,3,FALSE)&gt;="休","休",TEXT(A21,"aaa"))</f>
        <v>休</v>
      </c>
      <c r="C21" s="83"/>
      <c r="D21" s="29" t="s">
        <v>24</v>
      </c>
      <c r="E21" s="83"/>
      <c r="F21" s="83"/>
      <c r="G21" s="84" t="str">
        <f t="shared" si="2"/>
        <v/>
      </c>
      <c r="H21" s="85"/>
      <c r="I21" s="126"/>
      <c r="J21" s="127"/>
      <c r="K21" s="127"/>
      <c r="L21" s="128"/>
      <c r="M21" s="43"/>
      <c r="N21" s="21">
        <f t="shared" si="3"/>
        <v>0</v>
      </c>
      <c r="O21" s="22">
        <f t="shared" si="4"/>
        <v>0</v>
      </c>
      <c r="P21" s="22">
        <f t="shared" si="0"/>
        <v>0</v>
      </c>
      <c r="Q21" s="22">
        <f t="shared" si="1"/>
        <v>0</v>
      </c>
      <c r="R21" s="22">
        <f t="shared" si="5"/>
        <v>0</v>
      </c>
      <c r="S21" s="21">
        <f t="shared" si="6"/>
        <v>0</v>
      </c>
      <c r="T21" s="21">
        <f t="shared" si="7"/>
        <v>0</v>
      </c>
      <c r="U21" s="21">
        <f t="shared" si="8"/>
        <v>0</v>
      </c>
      <c r="V21" s="21">
        <f t="shared" si="9"/>
        <v>0</v>
      </c>
      <c r="W21" s="21">
        <f t="shared" si="10"/>
        <v>0</v>
      </c>
      <c r="X21" s="21">
        <f t="shared" si="11"/>
        <v>0</v>
      </c>
      <c r="Y21" s="23">
        <f t="shared" si="12"/>
        <v>0</v>
      </c>
      <c r="Z21" s="21">
        <f t="shared" si="13"/>
        <v>1</v>
      </c>
      <c r="AA21" s="21">
        <f t="shared" si="14"/>
        <v>0</v>
      </c>
      <c r="AB21" s="24"/>
      <c r="AC21" s="25"/>
      <c r="AD21" s="24"/>
      <c r="AE21" s="99">
        <v>3</v>
      </c>
      <c r="AF21" s="99">
        <v>23</v>
      </c>
      <c r="AG21" s="99"/>
      <c r="AH21" s="105"/>
      <c r="AI21" s="105"/>
    </row>
    <row r="22" spans="1:35" ht="17.25" customHeight="1" x14ac:dyDescent="0.15">
      <c r="A22" s="28">
        <f t="shared" si="15"/>
        <v>46308</v>
      </c>
      <c r="B22" s="109" t="str">
        <f>IF(VLOOKUP(A22,休業日一覧!$1:$1048576,3,FALSE)&gt;="休","休",TEXT(A22,"aaa"))</f>
        <v>火</v>
      </c>
      <c r="C22" s="83"/>
      <c r="D22" s="29" t="s">
        <v>24</v>
      </c>
      <c r="E22" s="83"/>
      <c r="F22" s="83"/>
      <c r="G22" s="84" t="str">
        <f t="shared" si="2"/>
        <v/>
      </c>
      <c r="H22" s="85"/>
      <c r="I22" s="126"/>
      <c r="J22" s="127"/>
      <c r="K22" s="127"/>
      <c r="L22" s="128"/>
      <c r="M22" s="43"/>
      <c r="N22" s="21">
        <f t="shared" si="3"/>
        <v>1</v>
      </c>
      <c r="O22" s="22">
        <f t="shared" si="4"/>
        <v>0</v>
      </c>
      <c r="P22" s="22">
        <f t="shared" si="0"/>
        <v>0</v>
      </c>
      <c r="Q22" s="22">
        <f t="shared" si="1"/>
        <v>0</v>
      </c>
      <c r="R22" s="22">
        <f t="shared" si="5"/>
        <v>0</v>
      </c>
      <c r="S22" s="21">
        <f t="shared" si="6"/>
        <v>0</v>
      </c>
      <c r="T22" s="21">
        <f t="shared" si="7"/>
        <v>0</v>
      </c>
      <c r="U22" s="21">
        <f t="shared" si="8"/>
        <v>0</v>
      </c>
      <c r="V22" s="21">
        <f t="shared" si="9"/>
        <v>0</v>
      </c>
      <c r="W22" s="21">
        <f t="shared" si="10"/>
        <v>0</v>
      </c>
      <c r="X22" s="21">
        <f t="shared" si="11"/>
        <v>0</v>
      </c>
      <c r="Y22" s="23">
        <f t="shared" si="12"/>
        <v>0</v>
      </c>
      <c r="Z22" s="21">
        <f t="shared" si="13"/>
        <v>0</v>
      </c>
      <c r="AA22" s="21">
        <f t="shared" si="14"/>
        <v>1</v>
      </c>
      <c r="AB22" s="24"/>
      <c r="AC22" s="25"/>
      <c r="AD22" s="52"/>
      <c r="AE22" s="99"/>
      <c r="AF22" s="99"/>
      <c r="AG22" s="99"/>
      <c r="AH22" s="105"/>
      <c r="AI22" s="105"/>
    </row>
    <row r="23" spans="1:35" ht="17.25" customHeight="1" x14ac:dyDescent="0.15">
      <c r="A23" s="28">
        <f t="shared" si="15"/>
        <v>46309</v>
      </c>
      <c r="B23" s="109" t="str">
        <f>IF(VLOOKUP(A23,休業日一覧!$1:$1048576,3,FALSE)&gt;="休","休",TEXT(A23,"aaa"))</f>
        <v>水</v>
      </c>
      <c r="C23" s="83"/>
      <c r="D23" s="29" t="s">
        <v>24</v>
      </c>
      <c r="E23" s="83"/>
      <c r="F23" s="83"/>
      <c r="G23" s="84" t="str">
        <f t="shared" si="2"/>
        <v/>
      </c>
      <c r="H23" s="85"/>
      <c r="I23" s="126"/>
      <c r="J23" s="127"/>
      <c r="K23" s="127"/>
      <c r="L23" s="128"/>
      <c r="M23" s="43"/>
      <c r="N23" s="21">
        <f t="shared" si="3"/>
        <v>1</v>
      </c>
      <c r="O23" s="22">
        <f t="shared" si="4"/>
        <v>0</v>
      </c>
      <c r="P23" s="22">
        <f t="shared" si="0"/>
        <v>0</v>
      </c>
      <c r="Q23" s="22">
        <f t="shared" si="1"/>
        <v>0</v>
      </c>
      <c r="R23" s="22">
        <f t="shared" si="5"/>
        <v>0</v>
      </c>
      <c r="S23" s="21">
        <f t="shared" si="6"/>
        <v>0</v>
      </c>
      <c r="T23" s="21">
        <f t="shared" si="7"/>
        <v>0</v>
      </c>
      <c r="U23" s="21">
        <f t="shared" si="8"/>
        <v>0</v>
      </c>
      <c r="V23" s="21">
        <f t="shared" si="9"/>
        <v>0</v>
      </c>
      <c r="W23" s="21">
        <f t="shared" si="10"/>
        <v>0</v>
      </c>
      <c r="X23" s="21">
        <f t="shared" si="11"/>
        <v>0</v>
      </c>
      <c r="Y23" s="23">
        <f t="shared" si="12"/>
        <v>0</v>
      </c>
      <c r="Z23" s="21">
        <f t="shared" si="13"/>
        <v>0</v>
      </c>
      <c r="AA23" s="21">
        <f t="shared" si="14"/>
        <v>1</v>
      </c>
      <c r="AB23" s="24"/>
      <c r="AC23" s="25"/>
      <c r="AD23" s="52"/>
      <c r="AE23" s="106"/>
      <c r="AF23" s="105"/>
      <c r="AG23" s="88"/>
      <c r="AH23" s="105"/>
      <c r="AI23" s="105"/>
    </row>
    <row r="24" spans="1:35" ht="17.25" customHeight="1" x14ac:dyDescent="0.15">
      <c r="A24" s="28">
        <f t="shared" si="15"/>
        <v>46310</v>
      </c>
      <c r="B24" s="109" t="str">
        <f>IF(VLOOKUP(A24,休業日一覧!$1:$1048576,3,FALSE)&gt;="休","休",TEXT(A24,"aaa"))</f>
        <v>木</v>
      </c>
      <c r="C24" s="83"/>
      <c r="D24" s="29" t="s">
        <v>24</v>
      </c>
      <c r="E24" s="83"/>
      <c r="F24" s="83"/>
      <c r="G24" s="84" t="str">
        <f t="shared" si="2"/>
        <v/>
      </c>
      <c r="H24" s="85"/>
      <c r="I24" s="126"/>
      <c r="J24" s="127"/>
      <c r="K24" s="127"/>
      <c r="L24" s="128"/>
      <c r="M24" s="43"/>
      <c r="N24" s="21">
        <f t="shared" si="3"/>
        <v>1</v>
      </c>
      <c r="O24" s="22">
        <f t="shared" si="4"/>
        <v>0</v>
      </c>
      <c r="P24" s="22">
        <f t="shared" si="0"/>
        <v>0</v>
      </c>
      <c r="Q24" s="22">
        <f t="shared" si="1"/>
        <v>0</v>
      </c>
      <c r="R24" s="22">
        <f t="shared" si="5"/>
        <v>0</v>
      </c>
      <c r="S24" s="21">
        <f t="shared" si="6"/>
        <v>0</v>
      </c>
      <c r="T24" s="21">
        <f t="shared" si="7"/>
        <v>0</v>
      </c>
      <c r="U24" s="21">
        <f t="shared" si="8"/>
        <v>0</v>
      </c>
      <c r="V24" s="21">
        <f t="shared" si="9"/>
        <v>0</v>
      </c>
      <c r="W24" s="21">
        <f t="shared" si="10"/>
        <v>0</v>
      </c>
      <c r="X24" s="21">
        <f t="shared" si="11"/>
        <v>0</v>
      </c>
      <c r="Y24" s="23">
        <f t="shared" si="12"/>
        <v>0</v>
      </c>
      <c r="Z24" s="21">
        <f t="shared" si="13"/>
        <v>0</v>
      </c>
      <c r="AA24" s="21">
        <f t="shared" si="14"/>
        <v>1</v>
      </c>
      <c r="AB24" s="24"/>
      <c r="AC24" s="25"/>
      <c r="AD24" s="53"/>
      <c r="AE24" s="106"/>
      <c r="AF24" s="105"/>
      <c r="AG24" s="88"/>
      <c r="AH24" s="105"/>
      <c r="AI24" s="105"/>
    </row>
    <row r="25" spans="1:35" ht="17.25" customHeight="1" x14ac:dyDescent="0.15">
      <c r="A25" s="28">
        <f t="shared" si="15"/>
        <v>46311</v>
      </c>
      <c r="B25" s="109" t="str">
        <f>IF(VLOOKUP(A25,休業日一覧!$1:$1048576,3,FALSE)&gt;="休","休",TEXT(A25,"aaa"))</f>
        <v>金</v>
      </c>
      <c r="C25" s="83"/>
      <c r="D25" s="29" t="s">
        <v>24</v>
      </c>
      <c r="E25" s="83"/>
      <c r="F25" s="83"/>
      <c r="G25" s="84" t="str">
        <f t="shared" si="2"/>
        <v/>
      </c>
      <c r="H25" s="85"/>
      <c r="I25" s="126"/>
      <c r="J25" s="127"/>
      <c r="K25" s="127"/>
      <c r="L25" s="128"/>
      <c r="M25" s="43"/>
      <c r="N25" s="21">
        <f t="shared" si="3"/>
        <v>1</v>
      </c>
      <c r="O25" s="22">
        <f t="shared" si="4"/>
        <v>0</v>
      </c>
      <c r="P25" s="22">
        <f t="shared" si="0"/>
        <v>0</v>
      </c>
      <c r="Q25" s="22">
        <f t="shared" si="1"/>
        <v>0</v>
      </c>
      <c r="R25" s="22">
        <f t="shared" si="5"/>
        <v>0</v>
      </c>
      <c r="S25" s="21">
        <f t="shared" si="6"/>
        <v>0</v>
      </c>
      <c r="T25" s="21">
        <f t="shared" si="7"/>
        <v>0</v>
      </c>
      <c r="U25" s="21">
        <f t="shared" si="8"/>
        <v>0</v>
      </c>
      <c r="V25" s="21">
        <f t="shared" si="9"/>
        <v>0</v>
      </c>
      <c r="W25" s="21">
        <f t="shared" si="10"/>
        <v>0</v>
      </c>
      <c r="X25" s="21">
        <f t="shared" si="11"/>
        <v>0</v>
      </c>
      <c r="Y25" s="23">
        <f t="shared" si="12"/>
        <v>0</v>
      </c>
      <c r="Z25" s="21">
        <f t="shared" si="13"/>
        <v>0</v>
      </c>
      <c r="AA25" s="21">
        <f t="shared" si="14"/>
        <v>1</v>
      </c>
      <c r="AB25" s="24"/>
      <c r="AC25" s="25"/>
      <c r="AD25" s="52"/>
      <c r="AE25" s="106"/>
      <c r="AF25" s="105"/>
      <c r="AG25" s="88"/>
      <c r="AH25" s="105"/>
      <c r="AI25" s="105"/>
    </row>
    <row r="26" spans="1:35" ht="17.25" customHeight="1" x14ac:dyDescent="0.15">
      <c r="A26" s="28">
        <f t="shared" si="15"/>
        <v>46312</v>
      </c>
      <c r="B26" s="109" t="str">
        <f>IF(VLOOKUP(A26,休業日一覧!$1:$1048576,3,FALSE)&gt;="休","休",TEXT(A26,"aaa"))</f>
        <v>土</v>
      </c>
      <c r="C26" s="83"/>
      <c r="D26" s="29" t="s">
        <v>24</v>
      </c>
      <c r="E26" s="83"/>
      <c r="F26" s="83"/>
      <c r="G26" s="84" t="str">
        <f t="shared" si="2"/>
        <v/>
      </c>
      <c r="H26" s="85"/>
      <c r="I26" s="126"/>
      <c r="J26" s="127"/>
      <c r="K26" s="127"/>
      <c r="L26" s="128"/>
      <c r="M26" s="43"/>
      <c r="N26" s="21">
        <f t="shared" si="3"/>
        <v>0</v>
      </c>
      <c r="O26" s="22">
        <f t="shared" si="4"/>
        <v>0</v>
      </c>
      <c r="P26" s="22">
        <f t="shared" si="0"/>
        <v>0</v>
      </c>
      <c r="Q26" s="22">
        <f t="shared" si="1"/>
        <v>0</v>
      </c>
      <c r="R26" s="22">
        <f t="shared" si="5"/>
        <v>0</v>
      </c>
      <c r="S26" s="21">
        <f t="shared" si="6"/>
        <v>0</v>
      </c>
      <c r="T26" s="21">
        <f t="shared" si="7"/>
        <v>0</v>
      </c>
      <c r="U26" s="21">
        <f t="shared" si="8"/>
        <v>0</v>
      </c>
      <c r="V26" s="21">
        <f t="shared" si="9"/>
        <v>0</v>
      </c>
      <c r="W26" s="21">
        <f t="shared" si="10"/>
        <v>0</v>
      </c>
      <c r="X26" s="21">
        <f t="shared" si="11"/>
        <v>0</v>
      </c>
      <c r="Y26" s="23">
        <f t="shared" si="12"/>
        <v>0</v>
      </c>
      <c r="Z26" s="21">
        <f t="shared" si="13"/>
        <v>1</v>
      </c>
      <c r="AA26" s="21">
        <f t="shared" si="14"/>
        <v>0</v>
      </c>
      <c r="AB26" s="24"/>
      <c r="AC26" s="25"/>
      <c r="AD26" s="52"/>
      <c r="AE26" s="106"/>
      <c r="AF26" s="105"/>
      <c r="AG26" s="88"/>
      <c r="AH26" s="105"/>
      <c r="AI26" s="105"/>
    </row>
    <row r="27" spans="1:35" ht="17.25" customHeight="1" x14ac:dyDescent="0.15">
      <c r="A27" s="28">
        <f t="shared" si="15"/>
        <v>46313</v>
      </c>
      <c r="B27" s="109" t="str">
        <f>IF(VLOOKUP(A27,休業日一覧!$1:$1048576,3,FALSE)&gt;="休","休",TEXT(A27,"aaa"))</f>
        <v>日</v>
      </c>
      <c r="C27" s="83"/>
      <c r="D27" s="29" t="s">
        <v>24</v>
      </c>
      <c r="E27" s="83"/>
      <c r="F27" s="83"/>
      <c r="G27" s="84" t="str">
        <f t="shared" si="2"/>
        <v/>
      </c>
      <c r="H27" s="85"/>
      <c r="I27" s="126"/>
      <c r="J27" s="127"/>
      <c r="K27" s="127"/>
      <c r="L27" s="128"/>
      <c r="M27" s="43"/>
      <c r="N27" s="21">
        <f t="shared" si="3"/>
        <v>0</v>
      </c>
      <c r="O27" s="22">
        <f t="shared" si="4"/>
        <v>0</v>
      </c>
      <c r="P27" s="22">
        <f t="shared" si="0"/>
        <v>0</v>
      </c>
      <c r="Q27" s="22">
        <f t="shared" si="1"/>
        <v>0</v>
      </c>
      <c r="R27" s="22">
        <f t="shared" si="5"/>
        <v>0</v>
      </c>
      <c r="S27" s="21">
        <f t="shared" si="6"/>
        <v>0</v>
      </c>
      <c r="T27" s="21">
        <f t="shared" si="7"/>
        <v>0</v>
      </c>
      <c r="U27" s="21">
        <f t="shared" si="8"/>
        <v>0</v>
      </c>
      <c r="V27" s="21">
        <f t="shared" si="9"/>
        <v>0</v>
      </c>
      <c r="W27" s="21">
        <f t="shared" si="10"/>
        <v>0</v>
      </c>
      <c r="X27" s="21">
        <f t="shared" si="11"/>
        <v>0</v>
      </c>
      <c r="Y27" s="23">
        <f t="shared" si="12"/>
        <v>0</v>
      </c>
      <c r="Z27" s="21">
        <f t="shared" si="13"/>
        <v>1</v>
      </c>
      <c r="AA27" s="21">
        <f t="shared" si="14"/>
        <v>0</v>
      </c>
      <c r="AB27" s="24"/>
      <c r="AC27" s="25"/>
      <c r="AD27" s="52"/>
      <c r="AE27" s="106"/>
      <c r="AF27" s="105"/>
      <c r="AG27" s="88"/>
      <c r="AH27" s="105"/>
      <c r="AI27" s="105"/>
    </row>
    <row r="28" spans="1:35" ht="17.25" customHeight="1" x14ac:dyDescent="0.15">
      <c r="A28" s="28">
        <f t="shared" si="15"/>
        <v>46314</v>
      </c>
      <c r="B28" s="109" t="str">
        <f>IF(VLOOKUP(A28,休業日一覧!$1:$1048576,3,FALSE)&gt;="休","休",TEXT(A28,"aaa"))</f>
        <v>月</v>
      </c>
      <c r="C28" s="83"/>
      <c r="D28" s="29" t="s">
        <v>24</v>
      </c>
      <c r="E28" s="83"/>
      <c r="F28" s="83"/>
      <c r="G28" s="84" t="str">
        <f t="shared" si="2"/>
        <v/>
      </c>
      <c r="H28" s="85"/>
      <c r="I28" s="126"/>
      <c r="J28" s="127"/>
      <c r="K28" s="127"/>
      <c r="L28" s="128"/>
      <c r="M28" s="43"/>
      <c r="N28" s="21">
        <f t="shared" si="3"/>
        <v>1</v>
      </c>
      <c r="O28" s="22">
        <f t="shared" si="4"/>
        <v>0</v>
      </c>
      <c r="P28" s="22">
        <f t="shared" si="0"/>
        <v>0</v>
      </c>
      <c r="Q28" s="22">
        <f t="shared" si="1"/>
        <v>0</v>
      </c>
      <c r="R28" s="22">
        <f t="shared" si="5"/>
        <v>0</v>
      </c>
      <c r="S28" s="21">
        <f t="shared" si="6"/>
        <v>0</v>
      </c>
      <c r="T28" s="21">
        <f t="shared" si="7"/>
        <v>0</v>
      </c>
      <c r="U28" s="21">
        <f t="shared" si="8"/>
        <v>0</v>
      </c>
      <c r="V28" s="21">
        <f t="shared" si="9"/>
        <v>0</v>
      </c>
      <c r="W28" s="21">
        <f t="shared" si="10"/>
        <v>0</v>
      </c>
      <c r="X28" s="21">
        <f t="shared" si="11"/>
        <v>0</v>
      </c>
      <c r="Y28" s="23">
        <f t="shared" si="12"/>
        <v>0</v>
      </c>
      <c r="Z28" s="21">
        <f t="shared" si="13"/>
        <v>0</v>
      </c>
      <c r="AA28" s="21">
        <f t="shared" si="14"/>
        <v>1</v>
      </c>
      <c r="AB28" s="24"/>
      <c r="AC28" s="25"/>
      <c r="AD28" s="52"/>
      <c r="AE28" s="106"/>
      <c r="AF28" s="105"/>
      <c r="AG28" s="88"/>
      <c r="AH28" s="105"/>
      <c r="AI28" s="105"/>
    </row>
    <row r="29" spans="1:35" ht="17.25" customHeight="1" x14ac:dyDescent="0.15">
      <c r="A29" s="28">
        <f t="shared" si="15"/>
        <v>46315</v>
      </c>
      <c r="B29" s="109" t="str">
        <f>IF(VLOOKUP(A29,休業日一覧!$1:$1048576,3,FALSE)&gt;="休","休",TEXT(A29,"aaa"))</f>
        <v>火</v>
      </c>
      <c r="C29" s="83"/>
      <c r="D29" s="29" t="s">
        <v>24</v>
      </c>
      <c r="E29" s="83"/>
      <c r="F29" s="83"/>
      <c r="G29" s="84" t="str">
        <f t="shared" si="2"/>
        <v/>
      </c>
      <c r="H29" s="85"/>
      <c r="I29" s="126"/>
      <c r="J29" s="127"/>
      <c r="K29" s="127"/>
      <c r="L29" s="128"/>
      <c r="M29" s="43"/>
      <c r="N29" s="21">
        <f t="shared" si="3"/>
        <v>1</v>
      </c>
      <c r="O29" s="22">
        <f t="shared" si="4"/>
        <v>0</v>
      </c>
      <c r="P29" s="22">
        <f t="shared" si="0"/>
        <v>0</v>
      </c>
      <c r="Q29" s="22">
        <f t="shared" si="1"/>
        <v>0</v>
      </c>
      <c r="R29" s="22">
        <f t="shared" si="5"/>
        <v>0</v>
      </c>
      <c r="S29" s="21">
        <f t="shared" si="6"/>
        <v>0</v>
      </c>
      <c r="T29" s="21">
        <f t="shared" si="7"/>
        <v>0</v>
      </c>
      <c r="U29" s="21">
        <f t="shared" si="8"/>
        <v>0</v>
      </c>
      <c r="V29" s="21">
        <f t="shared" si="9"/>
        <v>0</v>
      </c>
      <c r="W29" s="21">
        <f t="shared" si="10"/>
        <v>0</v>
      </c>
      <c r="X29" s="21">
        <f t="shared" si="11"/>
        <v>0</v>
      </c>
      <c r="Y29" s="23">
        <f t="shared" si="12"/>
        <v>0</v>
      </c>
      <c r="Z29" s="21">
        <f t="shared" si="13"/>
        <v>0</v>
      </c>
      <c r="AA29" s="21">
        <f t="shared" si="14"/>
        <v>1</v>
      </c>
      <c r="AB29" s="24"/>
      <c r="AC29" s="25"/>
      <c r="AD29" s="52"/>
      <c r="AE29" s="106"/>
      <c r="AF29" s="105"/>
      <c r="AG29" s="88"/>
      <c r="AH29" s="105"/>
      <c r="AI29" s="105"/>
    </row>
    <row r="30" spans="1:35" ht="17.25" customHeight="1" x14ac:dyDescent="0.15">
      <c r="A30" s="28">
        <f t="shared" si="15"/>
        <v>46316</v>
      </c>
      <c r="B30" s="109" t="str">
        <f>IF(VLOOKUP(A30,休業日一覧!$1:$1048576,3,FALSE)&gt;="休","休",TEXT(A30,"aaa"))</f>
        <v>水</v>
      </c>
      <c r="C30" s="83"/>
      <c r="D30" s="29" t="s">
        <v>24</v>
      </c>
      <c r="E30" s="83"/>
      <c r="F30" s="83"/>
      <c r="G30" s="84" t="str">
        <f t="shared" si="2"/>
        <v/>
      </c>
      <c r="H30" s="85"/>
      <c r="I30" s="129"/>
      <c r="J30" s="130"/>
      <c r="K30" s="130"/>
      <c r="L30" s="131"/>
      <c r="M30" s="43"/>
      <c r="N30" s="21">
        <f t="shared" si="3"/>
        <v>1</v>
      </c>
      <c r="O30" s="22">
        <f t="shared" si="4"/>
        <v>0</v>
      </c>
      <c r="P30" s="22">
        <f t="shared" si="0"/>
        <v>0</v>
      </c>
      <c r="Q30" s="22">
        <f t="shared" si="1"/>
        <v>0</v>
      </c>
      <c r="R30" s="22">
        <f t="shared" si="5"/>
        <v>0</v>
      </c>
      <c r="S30" s="21">
        <f t="shared" si="6"/>
        <v>0</v>
      </c>
      <c r="T30" s="21">
        <f t="shared" si="7"/>
        <v>0</v>
      </c>
      <c r="U30" s="21">
        <f t="shared" si="8"/>
        <v>0</v>
      </c>
      <c r="V30" s="21">
        <f t="shared" si="9"/>
        <v>0</v>
      </c>
      <c r="W30" s="21">
        <f t="shared" si="10"/>
        <v>0</v>
      </c>
      <c r="X30" s="21">
        <f t="shared" si="11"/>
        <v>0</v>
      </c>
      <c r="Y30" s="23">
        <f t="shared" si="12"/>
        <v>0</v>
      </c>
      <c r="Z30" s="21">
        <f t="shared" si="13"/>
        <v>0</v>
      </c>
      <c r="AA30" s="21">
        <f t="shared" si="14"/>
        <v>1</v>
      </c>
      <c r="AB30" s="24"/>
      <c r="AC30" s="25"/>
      <c r="AD30" s="52"/>
      <c r="AE30" s="106"/>
      <c r="AF30" s="105"/>
      <c r="AG30" s="88"/>
      <c r="AH30" s="105"/>
      <c r="AI30" s="105"/>
    </row>
    <row r="31" spans="1:35" ht="17.25" customHeight="1" x14ac:dyDescent="0.15">
      <c r="A31" s="28">
        <f t="shared" si="15"/>
        <v>46317</v>
      </c>
      <c r="B31" s="109" t="str">
        <f>IF(VLOOKUP(A31,休業日一覧!$1:$1048576,3,FALSE)&gt;="休","休",TEXT(A31,"aaa"))</f>
        <v>木</v>
      </c>
      <c r="C31" s="83"/>
      <c r="D31" s="29" t="s">
        <v>24</v>
      </c>
      <c r="E31" s="83"/>
      <c r="F31" s="83"/>
      <c r="G31" s="84" t="str">
        <f t="shared" si="2"/>
        <v/>
      </c>
      <c r="H31" s="85"/>
      <c r="I31" s="132"/>
      <c r="J31" s="133"/>
      <c r="K31" s="133"/>
      <c r="L31" s="134"/>
      <c r="M31" s="43"/>
      <c r="N31" s="21">
        <f t="shared" si="3"/>
        <v>1</v>
      </c>
      <c r="O31" s="22">
        <f t="shared" si="4"/>
        <v>0</v>
      </c>
      <c r="P31" s="22">
        <f t="shared" si="0"/>
        <v>0</v>
      </c>
      <c r="Q31" s="22">
        <f t="shared" si="1"/>
        <v>0</v>
      </c>
      <c r="R31" s="22">
        <f t="shared" si="5"/>
        <v>0</v>
      </c>
      <c r="S31" s="21">
        <f t="shared" si="6"/>
        <v>0</v>
      </c>
      <c r="T31" s="21">
        <f t="shared" si="7"/>
        <v>0</v>
      </c>
      <c r="U31" s="21">
        <f t="shared" si="8"/>
        <v>0</v>
      </c>
      <c r="V31" s="21">
        <f t="shared" si="9"/>
        <v>0</v>
      </c>
      <c r="W31" s="21">
        <f t="shared" si="10"/>
        <v>0</v>
      </c>
      <c r="X31" s="21">
        <f t="shared" si="11"/>
        <v>0</v>
      </c>
      <c r="Y31" s="23">
        <f t="shared" si="12"/>
        <v>0</v>
      </c>
      <c r="Z31" s="21">
        <f t="shared" si="13"/>
        <v>0</v>
      </c>
      <c r="AA31" s="21">
        <f t="shared" si="14"/>
        <v>1</v>
      </c>
      <c r="AB31" s="24"/>
      <c r="AC31" s="25"/>
      <c r="AD31" s="52"/>
      <c r="AE31" s="106"/>
      <c r="AF31" s="105"/>
      <c r="AG31" s="88"/>
      <c r="AH31" s="105"/>
      <c r="AI31" s="105"/>
    </row>
    <row r="32" spans="1:35" ht="17.25" customHeight="1" x14ac:dyDescent="0.15">
      <c r="A32" s="28">
        <f t="shared" si="15"/>
        <v>46318</v>
      </c>
      <c r="B32" s="109" t="str">
        <f>IF(VLOOKUP(A32,休業日一覧!$1:$1048576,3,FALSE)&gt;="休","休",TEXT(A32,"aaa"))</f>
        <v>金</v>
      </c>
      <c r="C32" s="83"/>
      <c r="D32" s="29" t="s">
        <v>24</v>
      </c>
      <c r="E32" s="83"/>
      <c r="F32" s="83"/>
      <c r="G32" s="84" t="str">
        <f t="shared" si="2"/>
        <v/>
      </c>
      <c r="H32" s="85"/>
      <c r="I32" s="132"/>
      <c r="J32" s="133"/>
      <c r="K32" s="133"/>
      <c r="L32" s="134"/>
      <c r="M32" s="43"/>
      <c r="N32" s="21">
        <f t="shared" si="3"/>
        <v>1</v>
      </c>
      <c r="O32" s="22">
        <f t="shared" si="4"/>
        <v>0</v>
      </c>
      <c r="P32" s="22">
        <f t="shared" si="0"/>
        <v>0</v>
      </c>
      <c r="Q32" s="22">
        <f t="shared" si="1"/>
        <v>0</v>
      </c>
      <c r="R32" s="22">
        <f t="shared" si="5"/>
        <v>0</v>
      </c>
      <c r="S32" s="21">
        <f t="shared" si="6"/>
        <v>0</v>
      </c>
      <c r="T32" s="21">
        <f t="shared" si="7"/>
        <v>0</v>
      </c>
      <c r="U32" s="21">
        <f t="shared" si="8"/>
        <v>0</v>
      </c>
      <c r="V32" s="21">
        <f t="shared" si="9"/>
        <v>0</v>
      </c>
      <c r="W32" s="21">
        <f t="shared" si="10"/>
        <v>0</v>
      </c>
      <c r="X32" s="21">
        <f t="shared" si="11"/>
        <v>0</v>
      </c>
      <c r="Y32" s="23">
        <f t="shared" si="12"/>
        <v>0</v>
      </c>
      <c r="Z32" s="21">
        <f t="shared" si="13"/>
        <v>0</v>
      </c>
      <c r="AA32" s="21">
        <f t="shared" si="14"/>
        <v>1</v>
      </c>
      <c r="AB32" s="24"/>
      <c r="AC32" s="25"/>
      <c r="AD32" s="52"/>
      <c r="AE32" s="106"/>
      <c r="AF32" s="105"/>
      <c r="AG32" s="88"/>
      <c r="AH32" s="105"/>
      <c r="AI32" s="105"/>
    </row>
    <row r="33" spans="1:35" ht="17.25" customHeight="1" x14ac:dyDescent="0.15">
      <c r="A33" s="28">
        <f t="shared" si="15"/>
        <v>46319</v>
      </c>
      <c r="B33" s="109" t="str">
        <f>IF(VLOOKUP(A33,休業日一覧!$1:$1048576,3,FALSE)&gt;="休","休",TEXT(A33,"aaa"))</f>
        <v>土</v>
      </c>
      <c r="C33" s="83"/>
      <c r="D33" s="29" t="s">
        <v>24</v>
      </c>
      <c r="E33" s="83"/>
      <c r="F33" s="83"/>
      <c r="G33" s="84" t="str">
        <f t="shared" si="2"/>
        <v/>
      </c>
      <c r="H33" s="85"/>
      <c r="I33" s="132"/>
      <c r="J33" s="133"/>
      <c r="K33" s="133"/>
      <c r="L33" s="134"/>
      <c r="M33" s="43"/>
      <c r="N33" s="21">
        <f t="shared" si="3"/>
        <v>0</v>
      </c>
      <c r="O33" s="22">
        <f t="shared" si="4"/>
        <v>0</v>
      </c>
      <c r="P33" s="22">
        <f t="shared" si="0"/>
        <v>0</v>
      </c>
      <c r="Q33" s="22">
        <f t="shared" si="1"/>
        <v>0</v>
      </c>
      <c r="R33" s="22">
        <f t="shared" si="5"/>
        <v>0</v>
      </c>
      <c r="S33" s="21">
        <f t="shared" si="6"/>
        <v>0</v>
      </c>
      <c r="T33" s="21">
        <f t="shared" si="7"/>
        <v>0</v>
      </c>
      <c r="U33" s="21">
        <f t="shared" si="8"/>
        <v>0</v>
      </c>
      <c r="V33" s="21">
        <f t="shared" si="9"/>
        <v>0</v>
      </c>
      <c r="W33" s="21">
        <f t="shared" si="10"/>
        <v>0</v>
      </c>
      <c r="X33" s="21">
        <f t="shared" si="11"/>
        <v>0</v>
      </c>
      <c r="Y33" s="23">
        <f t="shared" si="12"/>
        <v>0</v>
      </c>
      <c r="Z33" s="21">
        <f t="shared" si="13"/>
        <v>1</v>
      </c>
      <c r="AA33" s="21">
        <f t="shared" si="14"/>
        <v>0</v>
      </c>
      <c r="AB33" s="24"/>
      <c r="AC33" s="25"/>
      <c r="AD33" s="52"/>
      <c r="AE33" s="106"/>
      <c r="AF33" s="105"/>
      <c r="AG33" s="88"/>
      <c r="AH33" s="105"/>
      <c r="AI33" s="105"/>
    </row>
    <row r="34" spans="1:35" ht="17.25" customHeight="1" x14ac:dyDescent="0.15">
      <c r="A34" s="28">
        <f t="shared" si="15"/>
        <v>46320</v>
      </c>
      <c r="B34" s="109" t="str">
        <f>IF(VLOOKUP(A34,休業日一覧!$1:$1048576,3,FALSE)&gt;="休","休",TEXT(A34,"aaa"))</f>
        <v>日</v>
      </c>
      <c r="C34" s="83"/>
      <c r="D34" s="29" t="s">
        <v>24</v>
      </c>
      <c r="E34" s="83"/>
      <c r="F34" s="83"/>
      <c r="G34" s="84" t="str">
        <f t="shared" si="2"/>
        <v/>
      </c>
      <c r="H34" s="85"/>
      <c r="I34" s="132"/>
      <c r="J34" s="133"/>
      <c r="K34" s="133"/>
      <c r="L34" s="134"/>
      <c r="M34" s="43"/>
      <c r="N34" s="21">
        <f t="shared" si="3"/>
        <v>0</v>
      </c>
      <c r="O34" s="22">
        <f t="shared" si="4"/>
        <v>0</v>
      </c>
      <c r="P34" s="22">
        <f t="shared" si="0"/>
        <v>0</v>
      </c>
      <c r="Q34" s="22">
        <f t="shared" si="1"/>
        <v>0</v>
      </c>
      <c r="R34" s="22">
        <f t="shared" si="5"/>
        <v>0</v>
      </c>
      <c r="S34" s="21">
        <f t="shared" si="6"/>
        <v>0</v>
      </c>
      <c r="T34" s="21">
        <f t="shared" si="7"/>
        <v>0</v>
      </c>
      <c r="U34" s="21">
        <f t="shared" si="8"/>
        <v>0</v>
      </c>
      <c r="V34" s="21">
        <f t="shared" si="9"/>
        <v>0</v>
      </c>
      <c r="W34" s="21">
        <f t="shared" si="10"/>
        <v>0</v>
      </c>
      <c r="X34" s="21">
        <f t="shared" si="11"/>
        <v>0</v>
      </c>
      <c r="Y34" s="23">
        <f t="shared" si="12"/>
        <v>0</v>
      </c>
      <c r="Z34" s="21">
        <f t="shared" si="13"/>
        <v>1</v>
      </c>
      <c r="AA34" s="21">
        <f t="shared" si="14"/>
        <v>0</v>
      </c>
      <c r="AB34" s="24"/>
      <c r="AC34" s="25"/>
      <c r="AD34" s="52"/>
      <c r="AE34" s="106"/>
      <c r="AF34" s="105"/>
      <c r="AG34" s="88"/>
      <c r="AH34" s="105"/>
      <c r="AI34" s="105"/>
    </row>
    <row r="35" spans="1:35" ht="17.25" customHeight="1" x14ac:dyDescent="0.15">
      <c r="A35" s="28">
        <f t="shared" si="15"/>
        <v>46321</v>
      </c>
      <c r="B35" s="109" t="str">
        <f>IF(VLOOKUP(A35,休業日一覧!$1:$1048576,3,FALSE)&gt;="休","休",TEXT(A35,"aaa"))</f>
        <v>月</v>
      </c>
      <c r="C35" s="83"/>
      <c r="D35" s="29" t="s">
        <v>24</v>
      </c>
      <c r="E35" s="83"/>
      <c r="F35" s="83"/>
      <c r="G35" s="84" t="str">
        <f t="shared" si="2"/>
        <v/>
      </c>
      <c r="H35" s="85"/>
      <c r="I35" s="132"/>
      <c r="J35" s="133"/>
      <c r="K35" s="133"/>
      <c r="L35" s="134"/>
      <c r="M35" s="43"/>
      <c r="N35" s="21">
        <f t="shared" si="3"/>
        <v>1</v>
      </c>
      <c r="O35" s="22">
        <f t="shared" si="4"/>
        <v>0</v>
      </c>
      <c r="P35" s="22">
        <f t="shared" si="0"/>
        <v>0</v>
      </c>
      <c r="Q35" s="22">
        <f t="shared" si="1"/>
        <v>0</v>
      </c>
      <c r="R35" s="22">
        <f t="shared" si="5"/>
        <v>0</v>
      </c>
      <c r="S35" s="21">
        <f t="shared" si="6"/>
        <v>0</v>
      </c>
      <c r="T35" s="21">
        <f t="shared" si="7"/>
        <v>0</v>
      </c>
      <c r="U35" s="21">
        <f t="shared" si="8"/>
        <v>0</v>
      </c>
      <c r="V35" s="21">
        <f t="shared" si="9"/>
        <v>0</v>
      </c>
      <c r="W35" s="21">
        <f t="shared" si="10"/>
        <v>0</v>
      </c>
      <c r="X35" s="21">
        <f t="shared" si="11"/>
        <v>0</v>
      </c>
      <c r="Y35" s="23">
        <f t="shared" si="12"/>
        <v>0</v>
      </c>
      <c r="Z35" s="21">
        <f t="shared" si="13"/>
        <v>0</v>
      </c>
      <c r="AA35" s="21">
        <f t="shared" si="14"/>
        <v>1</v>
      </c>
      <c r="AB35" s="24"/>
      <c r="AC35" s="25"/>
      <c r="AD35" s="52"/>
      <c r="AE35" s="106"/>
      <c r="AF35" s="105"/>
      <c r="AG35" s="88"/>
      <c r="AH35" s="105"/>
      <c r="AI35" s="105"/>
    </row>
    <row r="36" spans="1:35" ht="17.25" customHeight="1" x14ac:dyDescent="0.15">
      <c r="A36" s="28">
        <f t="shared" si="15"/>
        <v>46322</v>
      </c>
      <c r="B36" s="109" t="str">
        <f>IF(VLOOKUP(A36,休業日一覧!$1:$1048576,3,FALSE)&gt;="休","休",TEXT(A36,"aaa"))</f>
        <v>火</v>
      </c>
      <c r="C36" s="83"/>
      <c r="D36" s="29" t="s">
        <v>24</v>
      </c>
      <c r="E36" s="83"/>
      <c r="F36" s="83"/>
      <c r="G36" s="84" t="str">
        <f t="shared" si="2"/>
        <v/>
      </c>
      <c r="H36" s="85"/>
      <c r="I36" s="132"/>
      <c r="J36" s="133"/>
      <c r="K36" s="133"/>
      <c r="L36" s="134"/>
      <c r="M36" s="43"/>
      <c r="N36" s="21">
        <f t="shared" si="3"/>
        <v>1</v>
      </c>
      <c r="O36" s="22">
        <f t="shared" si="4"/>
        <v>0</v>
      </c>
      <c r="P36" s="22">
        <f t="shared" si="0"/>
        <v>0</v>
      </c>
      <c r="Q36" s="22">
        <f t="shared" si="1"/>
        <v>0</v>
      </c>
      <c r="R36" s="22">
        <f t="shared" si="5"/>
        <v>0</v>
      </c>
      <c r="S36" s="21">
        <f t="shared" si="6"/>
        <v>0</v>
      </c>
      <c r="T36" s="21">
        <f t="shared" si="7"/>
        <v>0</v>
      </c>
      <c r="U36" s="21">
        <f t="shared" si="8"/>
        <v>0</v>
      </c>
      <c r="V36" s="21">
        <f t="shared" si="9"/>
        <v>0</v>
      </c>
      <c r="W36" s="21">
        <f t="shared" si="10"/>
        <v>0</v>
      </c>
      <c r="X36" s="21">
        <f t="shared" si="11"/>
        <v>0</v>
      </c>
      <c r="Y36" s="23">
        <f t="shared" si="12"/>
        <v>0</v>
      </c>
      <c r="Z36" s="21">
        <f t="shared" si="13"/>
        <v>0</v>
      </c>
      <c r="AA36" s="21">
        <f t="shared" si="14"/>
        <v>1</v>
      </c>
      <c r="AB36" s="24"/>
      <c r="AC36" s="25"/>
      <c r="AD36" s="52"/>
      <c r="AE36" s="106"/>
      <c r="AF36" s="105"/>
      <c r="AG36" s="88"/>
      <c r="AH36" s="105"/>
      <c r="AI36" s="105"/>
    </row>
    <row r="37" spans="1:35" ht="17.25" customHeight="1" x14ac:dyDescent="0.15">
      <c r="A37" s="28">
        <f t="shared" si="15"/>
        <v>46323</v>
      </c>
      <c r="B37" s="109" t="str">
        <f>IF(VLOOKUP(A37,休業日一覧!$1:$1048576,3,FALSE)&gt;="休","休",TEXT(A37,"aaa"))</f>
        <v>水</v>
      </c>
      <c r="C37" s="83"/>
      <c r="D37" s="29" t="s">
        <v>24</v>
      </c>
      <c r="E37" s="83"/>
      <c r="F37" s="83"/>
      <c r="G37" s="84" t="str">
        <f t="shared" si="2"/>
        <v/>
      </c>
      <c r="H37" s="85"/>
      <c r="I37" s="132"/>
      <c r="J37" s="133"/>
      <c r="K37" s="133"/>
      <c r="L37" s="134"/>
      <c r="M37" s="43"/>
      <c r="N37" s="21">
        <f t="shared" si="3"/>
        <v>1</v>
      </c>
      <c r="O37" s="22">
        <f t="shared" si="4"/>
        <v>0</v>
      </c>
      <c r="P37" s="22">
        <f t="shared" si="0"/>
        <v>0</v>
      </c>
      <c r="Q37" s="22">
        <f t="shared" si="1"/>
        <v>0</v>
      </c>
      <c r="R37" s="22">
        <f t="shared" si="5"/>
        <v>0</v>
      </c>
      <c r="S37" s="21">
        <f t="shared" si="6"/>
        <v>0</v>
      </c>
      <c r="T37" s="21">
        <f t="shared" si="7"/>
        <v>0</v>
      </c>
      <c r="U37" s="21">
        <f t="shared" si="8"/>
        <v>0</v>
      </c>
      <c r="V37" s="21">
        <f t="shared" si="9"/>
        <v>0</v>
      </c>
      <c r="W37" s="21">
        <f t="shared" si="10"/>
        <v>0</v>
      </c>
      <c r="X37" s="21">
        <f t="shared" si="11"/>
        <v>0</v>
      </c>
      <c r="Y37" s="23">
        <f t="shared" si="12"/>
        <v>0</v>
      </c>
      <c r="Z37" s="21">
        <f t="shared" si="13"/>
        <v>0</v>
      </c>
      <c r="AA37" s="21">
        <f t="shared" si="14"/>
        <v>1</v>
      </c>
      <c r="AB37" s="24"/>
      <c r="AC37" s="25"/>
      <c r="AD37" s="52"/>
      <c r="AE37" s="106"/>
      <c r="AF37" s="105"/>
      <c r="AG37" s="88"/>
      <c r="AH37" s="105"/>
      <c r="AI37" s="105"/>
    </row>
    <row r="38" spans="1:35" ht="17.25" customHeight="1" x14ac:dyDescent="0.15">
      <c r="A38" s="28">
        <f>IF(MONTH(A37)=MONTH(A37+1),A37+1,"")</f>
        <v>46324</v>
      </c>
      <c r="B38" s="109" t="str">
        <f>IF(VLOOKUP(A38,休業日一覧!$1:$1048576,3,FALSE)&gt;="休","休",TEXT(A38,"aaa"))</f>
        <v>木</v>
      </c>
      <c r="C38" s="83"/>
      <c r="D38" s="29" t="s">
        <v>24</v>
      </c>
      <c r="E38" s="83"/>
      <c r="F38" s="83"/>
      <c r="G38" s="84" t="str">
        <f t="shared" si="2"/>
        <v/>
      </c>
      <c r="H38" s="85"/>
      <c r="I38" s="132"/>
      <c r="J38" s="133"/>
      <c r="K38" s="133"/>
      <c r="L38" s="134"/>
      <c r="M38" s="43"/>
      <c r="N38" s="21">
        <f t="shared" si="3"/>
        <v>1</v>
      </c>
      <c r="O38" s="22">
        <f t="shared" si="4"/>
        <v>0</v>
      </c>
      <c r="P38" s="22">
        <f t="shared" si="0"/>
        <v>0</v>
      </c>
      <c r="Q38" s="22">
        <f t="shared" si="1"/>
        <v>0</v>
      </c>
      <c r="R38" s="22">
        <f t="shared" si="5"/>
        <v>0</v>
      </c>
      <c r="S38" s="21">
        <f t="shared" si="6"/>
        <v>0</v>
      </c>
      <c r="T38" s="21">
        <f t="shared" si="7"/>
        <v>0</v>
      </c>
      <c r="U38" s="21">
        <f t="shared" si="8"/>
        <v>0</v>
      </c>
      <c r="V38" s="21">
        <f t="shared" si="9"/>
        <v>0</v>
      </c>
      <c r="W38" s="21">
        <f t="shared" si="10"/>
        <v>0</v>
      </c>
      <c r="X38" s="21">
        <f t="shared" si="11"/>
        <v>0</v>
      </c>
      <c r="Y38" s="23">
        <f t="shared" si="12"/>
        <v>0</v>
      </c>
      <c r="Z38" s="21">
        <f t="shared" si="13"/>
        <v>0</v>
      </c>
      <c r="AA38" s="21">
        <f t="shared" si="14"/>
        <v>1</v>
      </c>
      <c r="AB38" s="24"/>
      <c r="AC38" s="25"/>
      <c r="AD38" s="52"/>
      <c r="AE38" s="106"/>
      <c r="AF38" s="105"/>
      <c r="AG38" s="88"/>
      <c r="AH38" s="105"/>
      <c r="AI38" s="105"/>
    </row>
    <row r="39" spans="1:35" ht="17.25" customHeight="1" x14ac:dyDescent="0.15">
      <c r="A39" s="28">
        <f>IF(MONTH(A37)=MONTH(A37+2),A37+2,"")</f>
        <v>46325</v>
      </c>
      <c r="B39" s="109" t="str">
        <f>IF(VLOOKUP(A39,休業日一覧!$1:$1048576,3,FALSE)&gt;="休","休",TEXT(A39,"aaa"))</f>
        <v>金</v>
      </c>
      <c r="C39" s="83"/>
      <c r="D39" s="29" t="s">
        <v>24</v>
      </c>
      <c r="E39" s="83"/>
      <c r="F39" s="83"/>
      <c r="G39" s="84" t="str">
        <f t="shared" si="2"/>
        <v/>
      </c>
      <c r="H39" s="85"/>
      <c r="I39" s="132"/>
      <c r="J39" s="133"/>
      <c r="K39" s="133"/>
      <c r="L39" s="134"/>
      <c r="M39" s="43"/>
      <c r="N39" s="21">
        <f t="shared" si="3"/>
        <v>1</v>
      </c>
      <c r="O39" s="22">
        <f t="shared" si="4"/>
        <v>0</v>
      </c>
      <c r="P39" s="22">
        <f t="shared" si="0"/>
        <v>0</v>
      </c>
      <c r="Q39" s="22">
        <f t="shared" si="1"/>
        <v>0</v>
      </c>
      <c r="R39" s="22">
        <f t="shared" si="5"/>
        <v>0</v>
      </c>
      <c r="S39" s="21">
        <f t="shared" si="6"/>
        <v>0</v>
      </c>
      <c r="T39" s="21">
        <f t="shared" si="7"/>
        <v>0</v>
      </c>
      <c r="U39" s="21">
        <f t="shared" si="8"/>
        <v>0</v>
      </c>
      <c r="V39" s="21">
        <f t="shared" si="9"/>
        <v>0</v>
      </c>
      <c r="W39" s="21">
        <f t="shared" si="10"/>
        <v>0</v>
      </c>
      <c r="X39" s="21">
        <f t="shared" si="11"/>
        <v>0</v>
      </c>
      <c r="Y39" s="23">
        <f t="shared" si="12"/>
        <v>0</v>
      </c>
      <c r="Z39" s="21">
        <f t="shared" si="13"/>
        <v>0</v>
      </c>
      <c r="AA39" s="21">
        <f t="shared" si="14"/>
        <v>1</v>
      </c>
      <c r="AB39" s="24"/>
      <c r="AC39" s="25"/>
      <c r="AD39" s="52"/>
      <c r="AE39" s="106"/>
      <c r="AF39" s="105"/>
      <c r="AG39" s="88"/>
      <c r="AH39" s="105"/>
      <c r="AI39" s="105"/>
    </row>
    <row r="40" spans="1:35" ht="17.25" customHeight="1" x14ac:dyDescent="0.15">
      <c r="A40" s="28">
        <f>IF(MONTH(A37)=MONTH(A37+3),A37+3,"")</f>
        <v>46326</v>
      </c>
      <c r="B40" s="109" t="str">
        <f>IF(VLOOKUP(A40,休業日一覧!$1:$1048576,3,FALSE)&gt;="休","休",TEXT(A40,"aaa"))</f>
        <v>土</v>
      </c>
      <c r="C40" s="83"/>
      <c r="D40" s="29" t="s">
        <v>24</v>
      </c>
      <c r="E40" s="83"/>
      <c r="F40" s="83"/>
      <c r="G40" s="84" t="str">
        <f t="shared" si="2"/>
        <v/>
      </c>
      <c r="H40" s="85"/>
      <c r="I40" s="132"/>
      <c r="J40" s="133"/>
      <c r="K40" s="133"/>
      <c r="L40" s="134"/>
      <c r="M40" s="43"/>
      <c r="N40" s="21">
        <f>IF((OR(B40="土",B40="日",B40="祝",B40="休",B40="")),0,1)</f>
        <v>0</v>
      </c>
      <c r="O40" s="22">
        <f t="shared" si="4"/>
        <v>0</v>
      </c>
      <c r="P40" s="22">
        <f t="shared" si="0"/>
        <v>0</v>
      </c>
      <c r="Q40" s="22">
        <f t="shared" si="1"/>
        <v>0</v>
      </c>
      <c r="R40" s="22">
        <f t="shared" si="5"/>
        <v>0</v>
      </c>
      <c r="S40" s="21">
        <f t="shared" si="6"/>
        <v>0</v>
      </c>
      <c r="T40" s="21">
        <f t="shared" si="7"/>
        <v>0</v>
      </c>
      <c r="U40" s="21">
        <f t="shared" si="8"/>
        <v>0</v>
      </c>
      <c r="V40" s="21">
        <f t="shared" si="9"/>
        <v>0</v>
      </c>
      <c r="W40" s="21">
        <f t="shared" si="10"/>
        <v>0</v>
      </c>
      <c r="X40" s="21">
        <f t="shared" si="11"/>
        <v>0</v>
      </c>
      <c r="Y40" s="23">
        <f t="shared" si="12"/>
        <v>0</v>
      </c>
      <c r="Z40" s="21">
        <f t="shared" si="13"/>
        <v>1</v>
      </c>
      <c r="AA40" s="21">
        <f>IF(COUNTIFS(N40,1,O40,0)+COUNTIF(S40,1)+COUNTIF(T40,1)+COUNTIF(U40,1)+COUNTIF(V40,1)+COUNTIF(W40,1)+COUNTIF(X40,1),1,0)</f>
        <v>0</v>
      </c>
      <c r="AB40" s="24" t="e">
        <f>IF(MONTH(A61)=MONTH(A61+3),IF(C67="","",C68-C67-O67),"")</f>
        <v>#VALUE!</v>
      </c>
      <c r="AC40" s="25"/>
      <c r="AD40" s="52"/>
      <c r="AE40" s="106"/>
      <c r="AF40" s="105"/>
      <c r="AG40" s="88"/>
      <c r="AH40" s="105"/>
      <c r="AI40" s="105"/>
    </row>
    <row r="41" spans="1:35" ht="17.25" customHeight="1" x14ac:dyDescent="0.15">
      <c r="A41" s="141" t="s">
        <v>30</v>
      </c>
      <c r="B41" s="142"/>
      <c r="C41" s="142"/>
      <c r="D41" s="142"/>
      <c r="E41" s="142"/>
      <c r="F41" s="142"/>
      <c r="G41" s="35">
        <f>SUM(G10:G40)</f>
        <v>0</v>
      </c>
      <c r="H41" s="36"/>
      <c r="I41" s="132"/>
      <c r="J41" s="133"/>
      <c r="K41" s="133"/>
      <c r="L41" s="134"/>
      <c r="M41" s="43"/>
      <c r="N41" s="21">
        <f>SUM(N10:N40)</f>
        <v>21</v>
      </c>
      <c r="O41" s="22">
        <f>SUM(O10:O40)</f>
        <v>0</v>
      </c>
      <c r="P41" s="22">
        <f>SUM(P10:P40)</f>
        <v>0</v>
      </c>
      <c r="Q41" s="22">
        <f>SUM(Q10:Q40)</f>
        <v>0</v>
      </c>
      <c r="R41" s="22">
        <f>SUM(R10:R40)</f>
        <v>0</v>
      </c>
      <c r="S41" s="21">
        <f t="shared" ref="S41:AA41" si="16">SUM(S10:S40)</f>
        <v>0</v>
      </c>
      <c r="T41" s="21">
        <f t="shared" si="16"/>
        <v>0</v>
      </c>
      <c r="U41" s="21">
        <f t="shared" si="16"/>
        <v>0</v>
      </c>
      <c r="V41" s="21">
        <f>SUM(V10:V40)</f>
        <v>0</v>
      </c>
      <c r="W41" s="21">
        <f t="shared" si="16"/>
        <v>0</v>
      </c>
      <c r="X41" s="21">
        <f t="shared" si="16"/>
        <v>0</v>
      </c>
      <c r="Y41" s="21">
        <f t="shared" si="16"/>
        <v>0</v>
      </c>
      <c r="Z41" s="21">
        <f t="shared" si="16"/>
        <v>10</v>
      </c>
      <c r="AA41" s="21">
        <f t="shared" si="16"/>
        <v>21</v>
      </c>
      <c r="AB41" s="24"/>
      <c r="AC41" s="25"/>
      <c r="AD41" s="52"/>
      <c r="AE41" s="106"/>
      <c r="AF41" s="105"/>
      <c r="AG41" s="88"/>
      <c r="AH41" s="105"/>
      <c r="AI41" s="105"/>
    </row>
    <row r="42" spans="1:35" ht="17.25" customHeight="1" x14ac:dyDescent="0.15">
      <c r="A42" s="141" t="s">
        <v>31</v>
      </c>
      <c r="B42" s="142"/>
      <c r="C42" s="142"/>
      <c r="D42" s="142"/>
      <c r="E42" s="142"/>
      <c r="F42" s="142"/>
      <c r="G42" s="35">
        <f>IF(SUM(G10:G40)-(F53*7.75/24)&gt;0,SUM(G10:G40)-(F53*7.75/24),0)</f>
        <v>0</v>
      </c>
      <c r="H42" s="36"/>
      <c r="I42" s="135"/>
      <c r="J42" s="136"/>
      <c r="K42" s="136"/>
      <c r="L42" s="137"/>
      <c r="M42" s="43"/>
      <c r="N42" s="21">
        <f>N41-O41+S41+T41+U41+V41+W41+X41</f>
        <v>21</v>
      </c>
      <c r="O42" s="22"/>
      <c r="P42" s="22"/>
      <c r="Q42" s="22"/>
      <c r="R42" s="22"/>
      <c r="S42" s="21"/>
      <c r="T42" s="21"/>
      <c r="U42" s="21"/>
      <c r="V42" s="21"/>
      <c r="W42" s="21"/>
      <c r="X42" s="21"/>
      <c r="Y42" s="23"/>
      <c r="Z42" s="21"/>
      <c r="AA42" s="37"/>
      <c r="AB42" s="24"/>
      <c r="AC42" s="25"/>
      <c r="AD42" s="52"/>
      <c r="AE42" s="105"/>
      <c r="AF42" s="105"/>
      <c r="AG42" s="88"/>
      <c r="AH42" s="105"/>
      <c r="AI42" s="105"/>
    </row>
    <row r="43" spans="1:35" ht="25.5" customHeight="1" x14ac:dyDescent="0.15">
      <c r="A43" s="138" t="s">
        <v>42</v>
      </c>
      <c r="B43" s="139"/>
      <c r="C43" s="139"/>
      <c r="D43" s="139"/>
      <c r="E43" s="139"/>
      <c r="F43" s="139"/>
      <c r="G43" s="139"/>
      <c r="H43" s="139"/>
      <c r="I43" s="139"/>
      <c r="J43" s="139"/>
      <c r="K43" s="139"/>
      <c r="L43" s="139"/>
      <c r="N43" s="38">
        <f>SUM(G10:G40)</f>
        <v>0</v>
      </c>
      <c r="AA43" s="37"/>
      <c r="AD43" s="52"/>
    </row>
    <row r="44" spans="1:35" ht="13.5" customHeight="1" x14ac:dyDescent="0.15">
      <c r="A44" s="138" t="s">
        <v>32</v>
      </c>
      <c r="B44" s="139"/>
      <c r="C44" s="139"/>
      <c r="D44" s="139"/>
      <c r="E44" s="139"/>
      <c r="F44" s="139"/>
      <c r="G44" s="139"/>
      <c r="H44" s="139"/>
      <c r="I44" s="139"/>
      <c r="J44" s="139"/>
      <c r="K44" s="139"/>
      <c r="L44" s="139"/>
      <c r="N44" s="38"/>
      <c r="AA44" s="37"/>
      <c r="AD44" s="52"/>
    </row>
    <row r="45" spans="1:35" ht="13.5" customHeight="1" x14ac:dyDescent="0.15">
      <c r="A45" s="138" t="s">
        <v>52</v>
      </c>
      <c r="B45" s="139"/>
      <c r="C45" s="139"/>
      <c r="D45" s="139"/>
      <c r="E45" s="139"/>
      <c r="F45" s="139"/>
      <c r="G45" s="139"/>
      <c r="H45" s="139"/>
      <c r="I45" s="139"/>
      <c r="J45" s="139"/>
      <c r="K45" s="139"/>
      <c r="L45" s="139"/>
      <c r="N45" s="38"/>
      <c r="AA45" s="37"/>
      <c r="AD45" s="52"/>
    </row>
    <row r="46" spans="1:35" ht="38.1" customHeight="1" x14ac:dyDescent="0.15">
      <c r="A46" s="138" t="s">
        <v>68</v>
      </c>
      <c r="B46" s="139"/>
      <c r="C46" s="139"/>
      <c r="D46" s="139"/>
      <c r="E46" s="139"/>
      <c r="F46" s="139"/>
      <c r="G46" s="139"/>
      <c r="H46" s="139"/>
      <c r="I46" s="139"/>
      <c r="J46" s="139"/>
      <c r="K46" s="139"/>
      <c r="L46" s="139"/>
      <c r="N46" s="38"/>
      <c r="AA46" s="37"/>
      <c r="AD46" s="52"/>
    </row>
    <row r="47" spans="1:35" ht="13.5" customHeight="1" x14ac:dyDescent="0.15">
      <c r="A47" s="138" t="s">
        <v>55</v>
      </c>
      <c r="B47" s="139"/>
      <c r="C47" s="139"/>
      <c r="D47" s="139"/>
      <c r="E47" s="139"/>
      <c r="F47" s="139"/>
      <c r="G47" s="139"/>
      <c r="H47" s="139"/>
      <c r="I47" s="139"/>
      <c r="J47" s="139"/>
      <c r="K47" s="139"/>
      <c r="L47" s="139"/>
      <c r="N47" s="38"/>
      <c r="AA47" s="37"/>
      <c r="AD47" s="52"/>
    </row>
    <row r="48" spans="1:35" ht="13.5" customHeight="1" x14ac:dyDescent="0.15">
      <c r="A48" s="97"/>
      <c r="B48" s="98"/>
      <c r="C48" s="98"/>
      <c r="D48" s="98"/>
      <c r="E48" s="98"/>
      <c r="F48" s="98"/>
      <c r="G48" s="98"/>
      <c r="H48" s="98"/>
      <c r="I48" s="98"/>
      <c r="J48" s="98"/>
      <c r="K48" s="98"/>
      <c r="L48" s="98"/>
      <c r="N48" s="38"/>
      <c r="AA48" s="37"/>
      <c r="AD48" s="52"/>
    </row>
    <row r="49" spans="1:51" ht="13.5" customHeight="1" x14ac:dyDescent="0.15">
      <c r="A49" s="8" t="s">
        <v>66</v>
      </c>
      <c r="B49" s="98"/>
      <c r="C49" s="98"/>
      <c r="D49" s="98"/>
      <c r="E49" s="98"/>
      <c r="F49" s="98"/>
      <c r="G49" s="98"/>
      <c r="H49" s="98"/>
      <c r="I49" s="98"/>
      <c r="J49" s="98"/>
      <c r="K49" s="98"/>
      <c r="L49" s="98"/>
      <c r="N49" s="38"/>
      <c r="AA49" s="37"/>
      <c r="AD49" s="52"/>
    </row>
    <row r="50" spans="1:51" ht="13.5" customHeight="1" x14ac:dyDescent="0.15">
      <c r="A50" s="97"/>
      <c r="B50" s="98"/>
      <c r="C50" s="98"/>
      <c r="D50" s="98"/>
      <c r="E50" s="98"/>
      <c r="F50" s="98"/>
      <c r="G50" s="98"/>
      <c r="H50" s="98"/>
      <c r="I50" s="98"/>
      <c r="J50" s="98"/>
      <c r="K50" s="98"/>
      <c r="L50" s="98"/>
      <c r="N50" s="38"/>
      <c r="AA50" s="37"/>
      <c r="AD50" s="52"/>
    </row>
    <row r="51" spans="1:51" ht="13.5" customHeight="1" x14ac:dyDescent="0.15">
      <c r="A51" s="8" t="s">
        <v>60</v>
      </c>
      <c r="B51" s="98"/>
      <c r="C51" s="98"/>
      <c r="D51" s="98"/>
      <c r="E51" s="98"/>
      <c r="F51" s="98"/>
      <c r="G51" s="98"/>
      <c r="H51" s="98"/>
      <c r="I51" s="98"/>
      <c r="J51" s="98"/>
      <c r="K51" s="98"/>
      <c r="L51" s="98"/>
      <c r="N51" s="38"/>
      <c r="AA51" s="37"/>
      <c r="AD51" s="52"/>
    </row>
    <row r="52" spans="1:51" ht="13.5" customHeight="1" thickBot="1" x14ac:dyDescent="0.2">
      <c r="A52" s="97"/>
      <c r="B52" s="98"/>
      <c r="C52" s="98"/>
      <c r="D52" s="98"/>
      <c r="E52" s="98"/>
      <c r="F52" s="98"/>
      <c r="G52" s="98"/>
      <c r="H52" s="98"/>
      <c r="I52" s="98"/>
      <c r="J52" s="98"/>
      <c r="K52" s="98"/>
      <c r="L52" s="98"/>
      <c r="N52" s="38"/>
      <c r="AA52" s="37"/>
      <c r="AD52" s="52"/>
    </row>
    <row r="53" spans="1:51" s="49" customFormat="1" ht="13.5" customHeight="1" thickBot="1" x14ac:dyDescent="0.2">
      <c r="A53" s="69" t="s">
        <v>67</v>
      </c>
      <c r="B53" s="66"/>
      <c r="C53" s="62"/>
      <c r="D53" s="54"/>
      <c r="E53" s="67"/>
      <c r="F53" s="68">
        <f>IF(M11=N42,M11,N42)</f>
        <v>21</v>
      </c>
      <c r="G53" s="54"/>
      <c r="H53" s="54"/>
      <c r="I53" s="54"/>
      <c r="J53" s="54"/>
      <c r="K53" s="54"/>
      <c r="L53" s="54"/>
      <c r="M53" s="55"/>
      <c r="N53" s="56"/>
      <c r="O53" s="2"/>
      <c r="P53" s="2"/>
      <c r="Q53" s="2"/>
      <c r="R53" s="2"/>
      <c r="S53" s="57"/>
      <c r="T53" s="57"/>
      <c r="U53" s="57"/>
      <c r="V53" s="63"/>
      <c r="W53" s="63"/>
      <c r="X53" s="63"/>
      <c r="Y53" s="2"/>
      <c r="Z53" s="57"/>
      <c r="AA53" s="58"/>
      <c r="AB53" s="59"/>
      <c r="AD53" s="60"/>
      <c r="AE53" s="107"/>
      <c r="AF53" s="107"/>
      <c r="AG53" s="89"/>
      <c r="AH53" s="107"/>
      <c r="AI53" s="107"/>
      <c r="AJ53" s="107"/>
      <c r="AK53" s="107"/>
      <c r="AL53" s="107"/>
      <c r="AM53" s="107"/>
      <c r="AN53" s="107"/>
      <c r="AO53" s="107"/>
      <c r="AP53" s="107"/>
      <c r="AQ53" s="107"/>
      <c r="AR53" s="107"/>
      <c r="AS53" s="107"/>
      <c r="AT53" s="107"/>
      <c r="AU53" s="107"/>
      <c r="AV53" s="107"/>
      <c r="AW53" s="107"/>
      <c r="AX53" s="107"/>
      <c r="AY53" s="107"/>
    </row>
    <row r="54" spans="1:51" s="49" customFormat="1" ht="13.5" customHeight="1" x14ac:dyDescent="0.15">
      <c r="A54" s="61"/>
      <c r="B54" s="66"/>
      <c r="C54" s="62"/>
      <c r="D54" s="54"/>
      <c r="E54" s="54"/>
      <c r="F54" s="54"/>
      <c r="G54" s="54"/>
      <c r="H54" s="54"/>
      <c r="I54" s="54"/>
      <c r="J54" s="54"/>
      <c r="K54" s="54"/>
      <c r="L54" s="54"/>
      <c r="M54" s="55"/>
      <c r="N54" s="56"/>
      <c r="O54" s="2"/>
      <c r="P54" s="2"/>
      <c r="Q54" s="2"/>
      <c r="R54" s="2"/>
      <c r="S54" s="57"/>
      <c r="T54" s="57"/>
      <c r="U54" s="57"/>
      <c r="V54" s="63"/>
      <c r="W54" s="63"/>
      <c r="X54" s="63"/>
      <c r="Y54" s="2"/>
      <c r="Z54" s="57"/>
      <c r="AA54" s="58"/>
      <c r="AB54" s="59"/>
      <c r="AD54" s="60"/>
      <c r="AE54" s="107"/>
      <c r="AF54" s="107"/>
      <c r="AG54" s="89"/>
      <c r="AH54" s="107"/>
      <c r="AI54" s="107"/>
      <c r="AJ54" s="107"/>
      <c r="AK54" s="107"/>
      <c r="AL54" s="107"/>
      <c r="AM54" s="107"/>
      <c r="AN54" s="107"/>
      <c r="AO54" s="107"/>
      <c r="AP54" s="107"/>
      <c r="AQ54" s="107"/>
      <c r="AR54" s="107"/>
      <c r="AS54" s="107"/>
      <c r="AT54" s="107"/>
      <c r="AU54" s="107"/>
      <c r="AV54" s="107"/>
      <c r="AW54" s="107"/>
      <c r="AX54" s="107"/>
      <c r="AY54" s="107"/>
    </row>
    <row r="55" spans="1:51" s="49" customFormat="1" ht="26.1" customHeight="1" x14ac:dyDescent="0.15">
      <c r="A55" s="138" t="s">
        <v>61</v>
      </c>
      <c r="B55" s="140"/>
      <c r="C55" s="140"/>
      <c r="D55" s="140"/>
      <c r="E55" s="140"/>
      <c r="F55" s="140"/>
      <c r="G55" s="140"/>
      <c r="H55" s="140"/>
      <c r="I55" s="140"/>
      <c r="J55" s="140"/>
      <c r="K55" s="140"/>
      <c r="L55" s="140"/>
      <c r="M55" s="55"/>
      <c r="N55" s="56"/>
      <c r="O55" s="2"/>
      <c r="P55" s="2"/>
      <c r="Q55" s="2"/>
      <c r="R55" s="2"/>
      <c r="S55" s="57"/>
      <c r="T55" s="57"/>
      <c r="U55" s="57"/>
      <c r="V55" s="63"/>
      <c r="W55" s="63"/>
      <c r="X55" s="63"/>
      <c r="Y55" s="2"/>
      <c r="Z55" s="57"/>
      <c r="AA55" s="58"/>
      <c r="AB55" s="59"/>
      <c r="AD55" s="60"/>
      <c r="AE55" s="107"/>
      <c r="AF55" s="107"/>
      <c r="AG55" s="89"/>
      <c r="AH55" s="107"/>
      <c r="AI55" s="107"/>
      <c r="AJ55" s="107"/>
      <c r="AK55" s="107"/>
      <c r="AL55" s="107"/>
      <c r="AM55" s="107"/>
      <c r="AN55" s="107"/>
      <c r="AO55" s="107"/>
      <c r="AP55" s="107"/>
      <c r="AQ55" s="107"/>
      <c r="AR55" s="107"/>
      <c r="AS55" s="107"/>
      <c r="AT55" s="107"/>
      <c r="AU55" s="107"/>
      <c r="AV55" s="107"/>
      <c r="AW55" s="107"/>
      <c r="AX55" s="107"/>
      <c r="AY55" s="107"/>
    </row>
    <row r="56" spans="1:51" x14ac:dyDescent="0.15">
      <c r="A56" s="71"/>
      <c r="B56" s="70"/>
      <c r="C56" s="70"/>
      <c r="D56" s="70"/>
      <c r="E56" s="70"/>
      <c r="G56" s="70"/>
      <c r="AA56" s="37"/>
      <c r="AD56" s="52"/>
    </row>
    <row r="57" spans="1:51" x14ac:dyDescent="0.15">
      <c r="A57" s="71" t="s">
        <v>59</v>
      </c>
      <c r="B57" s="70"/>
      <c r="C57" s="70"/>
      <c r="D57" s="70"/>
      <c r="E57" s="70"/>
      <c r="G57" s="70"/>
      <c r="AA57" s="37"/>
      <c r="AD57" s="52"/>
    </row>
    <row r="58" spans="1:51" x14ac:dyDescent="0.15">
      <c r="A58" s="71" t="s">
        <v>83</v>
      </c>
      <c r="B58" s="70"/>
      <c r="C58" s="70" t="s">
        <v>103</v>
      </c>
      <c r="D58" s="70"/>
      <c r="E58" s="70"/>
      <c r="G58" s="70"/>
      <c r="AA58" s="37"/>
      <c r="AD58" s="52"/>
    </row>
    <row r="59" spans="1:51" x14ac:dyDescent="0.15">
      <c r="A59" s="86" t="s">
        <v>69</v>
      </c>
      <c r="B59" s="113">
        <v>21</v>
      </c>
      <c r="C59" s="87" t="s">
        <v>58</v>
      </c>
      <c r="AD59" s="52"/>
    </row>
    <row r="60" spans="1:51" x14ac:dyDescent="0.15">
      <c r="A60" s="86" t="s">
        <v>70</v>
      </c>
      <c r="B60" s="113">
        <v>18</v>
      </c>
      <c r="C60" s="87" t="s">
        <v>58</v>
      </c>
      <c r="AD60" s="52"/>
    </row>
    <row r="61" spans="1:51" s="103" customFormat="1" x14ac:dyDescent="0.15">
      <c r="A61" s="86" t="s">
        <v>71</v>
      </c>
      <c r="B61" s="113">
        <v>22</v>
      </c>
      <c r="C61" s="87" t="s">
        <v>58</v>
      </c>
      <c r="D61" s="99"/>
      <c r="E61" s="99"/>
      <c r="F61" s="70"/>
      <c r="G61" s="99"/>
      <c r="H61" s="70"/>
      <c r="I61" s="70"/>
      <c r="J61" s="70"/>
      <c r="K61" s="70"/>
      <c r="L61" s="70"/>
      <c r="M61" s="41"/>
      <c r="N61" s="1"/>
      <c r="O61" s="2"/>
      <c r="P61" s="2"/>
      <c r="Q61" s="2"/>
      <c r="R61" s="2"/>
      <c r="S61" s="1"/>
      <c r="T61" s="1"/>
      <c r="U61" s="1"/>
      <c r="V61" s="63"/>
      <c r="W61" s="63"/>
      <c r="X61" s="63"/>
      <c r="Y61" s="3"/>
      <c r="Z61" s="1"/>
      <c r="AA61" s="1"/>
      <c r="AB61" s="4"/>
      <c r="AC61"/>
      <c r="AD61" s="4"/>
      <c r="AE61" s="104"/>
      <c r="AF61" s="104"/>
      <c r="AG61" s="70"/>
      <c r="AH61" s="104"/>
      <c r="AI61" s="104"/>
      <c r="AJ61" s="108"/>
      <c r="AK61" s="108"/>
      <c r="AL61" s="108"/>
      <c r="AM61" s="108"/>
      <c r="AN61" s="108"/>
      <c r="AO61" s="108"/>
      <c r="AP61" s="108"/>
      <c r="AQ61" s="108"/>
      <c r="AR61" s="108"/>
      <c r="AS61" s="108"/>
      <c r="AT61" s="108"/>
      <c r="AU61" s="108"/>
      <c r="AV61" s="108"/>
      <c r="AW61" s="108"/>
      <c r="AX61" s="108"/>
      <c r="AY61" s="108"/>
    </row>
    <row r="62" spans="1:51" s="103" customFormat="1" x14ac:dyDescent="0.15">
      <c r="A62" s="86" t="s">
        <v>72</v>
      </c>
      <c r="B62" s="113">
        <v>22</v>
      </c>
      <c r="C62" s="87" t="s">
        <v>58</v>
      </c>
      <c r="D62" s="99"/>
      <c r="E62" s="99"/>
      <c r="F62" s="70"/>
      <c r="G62" s="99"/>
      <c r="H62" s="70"/>
      <c r="I62" s="70"/>
      <c r="J62" s="70"/>
      <c r="K62" s="70"/>
      <c r="L62" s="70"/>
      <c r="M62" s="41"/>
      <c r="N62" s="1"/>
      <c r="O62" s="2"/>
      <c r="P62" s="2"/>
      <c r="Q62" s="2"/>
      <c r="R62" s="2"/>
      <c r="S62" s="1"/>
      <c r="T62" s="1"/>
      <c r="U62" s="1"/>
      <c r="V62" s="63"/>
      <c r="W62" s="63"/>
      <c r="X62" s="63"/>
      <c r="Y62" s="3"/>
      <c r="Z62" s="1"/>
      <c r="AA62" s="1"/>
      <c r="AB62" s="4"/>
      <c r="AC62"/>
      <c r="AD62" s="4"/>
      <c r="AE62" s="104"/>
      <c r="AF62" s="104"/>
      <c r="AG62" s="70"/>
      <c r="AH62" s="104"/>
      <c r="AI62" s="104"/>
      <c r="AJ62" s="108"/>
      <c r="AK62" s="108"/>
      <c r="AL62" s="108"/>
      <c r="AM62" s="108"/>
      <c r="AN62" s="108"/>
      <c r="AO62" s="108"/>
      <c r="AP62" s="108"/>
      <c r="AQ62" s="108"/>
      <c r="AR62" s="108"/>
      <c r="AS62" s="108"/>
      <c r="AT62" s="108"/>
      <c r="AU62" s="108"/>
      <c r="AV62" s="108"/>
      <c r="AW62" s="108"/>
      <c r="AX62" s="108"/>
      <c r="AY62" s="108"/>
    </row>
    <row r="63" spans="1:51" s="103" customFormat="1" x14ac:dyDescent="0.15">
      <c r="A63" s="86" t="s">
        <v>73</v>
      </c>
      <c r="B63" s="113">
        <v>20</v>
      </c>
      <c r="C63" s="87" t="s">
        <v>58</v>
      </c>
      <c r="D63" s="99"/>
      <c r="E63" s="99"/>
      <c r="F63" s="70"/>
      <c r="G63" s="99"/>
      <c r="H63" s="70"/>
      <c r="I63" s="70"/>
      <c r="J63" s="70"/>
      <c r="K63" s="70"/>
      <c r="L63" s="70"/>
      <c r="M63" s="41"/>
      <c r="N63" s="1"/>
      <c r="O63" s="2"/>
      <c r="P63" s="2"/>
      <c r="Q63" s="2"/>
      <c r="R63" s="2"/>
      <c r="S63" s="1"/>
      <c r="T63" s="1"/>
      <c r="U63" s="1"/>
      <c r="V63" s="63"/>
      <c r="W63" s="63"/>
      <c r="X63" s="63"/>
      <c r="Y63" s="3"/>
      <c r="Z63" s="1"/>
      <c r="AA63" s="1"/>
      <c r="AB63" s="4"/>
      <c r="AC63"/>
      <c r="AD63" s="4"/>
      <c r="AE63" s="104"/>
      <c r="AF63" s="104"/>
      <c r="AG63" s="70"/>
      <c r="AH63" s="104"/>
      <c r="AI63" s="104"/>
      <c r="AJ63" s="108"/>
      <c r="AK63" s="108"/>
      <c r="AL63" s="108"/>
      <c r="AM63" s="108"/>
      <c r="AN63" s="108"/>
      <c r="AO63" s="108"/>
      <c r="AP63" s="108"/>
      <c r="AQ63" s="108"/>
      <c r="AR63" s="108"/>
      <c r="AS63" s="108"/>
      <c r="AT63" s="108"/>
      <c r="AU63" s="108"/>
      <c r="AV63" s="108"/>
      <c r="AW63" s="108"/>
      <c r="AX63" s="108"/>
      <c r="AY63" s="108"/>
    </row>
    <row r="64" spans="1:51" s="103" customFormat="1" x14ac:dyDescent="0.15">
      <c r="A64" s="86" t="s">
        <v>74</v>
      </c>
      <c r="B64" s="113">
        <v>19</v>
      </c>
      <c r="C64" s="87" t="s">
        <v>58</v>
      </c>
      <c r="D64" s="99"/>
      <c r="E64" s="99"/>
      <c r="F64" s="70"/>
      <c r="G64" s="99"/>
      <c r="H64" s="70"/>
      <c r="I64" s="70"/>
      <c r="J64" s="70"/>
      <c r="K64" s="70"/>
      <c r="L64" s="70"/>
      <c r="M64" s="41"/>
      <c r="N64" s="1"/>
      <c r="O64" s="2"/>
      <c r="P64" s="2"/>
      <c r="Q64" s="2"/>
      <c r="R64" s="2"/>
      <c r="S64" s="1"/>
      <c r="T64" s="1"/>
      <c r="U64" s="1"/>
      <c r="V64" s="63"/>
      <c r="W64" s="63"/>
      <c r="X64" s="63"/>
      <c r="Y64" s="3"/>
      <c r="Z64" s="1"/>
      <c r="AA64" s="1"/>
      <c r="AB64" s="4"/>
      <c r="AC64"/>
      <c r="AD64" s="4"/>
      <c r="AE64" s="104"/>
      <c r="AF64" s="104"/>
      <c r="AG64" s="70"/>
      <c r="AH64" s="104"/>
      <c r="AI64" s="104"/>
      <c r="AJ64" s="108"/>
      <c r="AK64" s="108"/>
      <c r="AL64" s="108"/>
      <c r="AM64" s="108"/>
      <c r="AN64" s="108"/>
      <c r="AO64" s="108"/>
      <c r="AP64" s="108"/>
      <c r="AQ64" s="108"/>
      <c r="AR64" s="108"/>
      <c r="AS64" s="108"/>
      <c r="AT64" s="108"/>
      <c r="AU64" s="108"/>
      <c r="AV64" s="108"/>
      <c r="AW64" s="108"/>
      <c r="AX64" s="108"/>
      <c r="AY64" s="108"/>
    </row>
    <row r="65" spans="1:51" s="103" customFormat="1" x14ac:dyDescent="0.15">
      <c r="A65" s="86" t="s">
        <v>75</v>
      </c>
      <c r="B65" s="113">
        <v>21</v>
      </c>
      <c r="C65" s="87" t="s">
        <v>58</v>
      </c>
      <c r="D65" s="99"/>
      <c r="E65" s="99"/>
      <c r="F65" s="70"/>
      <c r="G65" s="99"/>
      <c r="H65" s="70"/>
      <c r="I65" s="70"/>
      <c r="J65" s="70"/>
      <c r="K65" s="70"/>
      <c r="L65" s="70"/>
      <c r="M65" s="41"/>
      <c r="N65" s="1"/>
      <c r="O65" s="2"/>
      <c r="P65" s="2"/>
      <c r="Q65" s="2"/>
      <c r="R65" s="2"/>
      <c r="S65" s="1"/>
      <c r="T65" s="1"/>
      <c r="U65" s="1"/>
      <c r="V65" s="63"/>
      <c r="W65" s="63"/>
      <c r="X65" s="63"/>
      <c r="Y65" s="3"/>
      <c r="Z65" s="1"/>
      <c r="AA65" s="1"/>
      <c r="AB65" s="4"/>
      <c r="AC65"/>
      <c r="AD65" s="4"/>
      <c r="AE65" s="104"/>
      <c r="AF65" s="104"/>
      <c r="AG65" s="70"/>
      <c r="AH65" s="104"/>
      <c r="AI65" s="104"/>
      <c r="AJ65" s="108"/>
      <c r="AK65" s="108"/>
      <c r="AL65" s="108"/>
      <c r="AM65" s="108"/>
      <c r="AN65" s="108"/>
      <c r="AO65" s="108"/>
      <c r="AP65" s="108"/>
      <c r="AQ65" s="108"/>
      <c r="AR65" s="108"/>
      <c r="AS65" s="108"/>
      <c r="AT65" s="108"/>
      <c r="AU65" s="108"/>
      <c r="AV65" s="108"/>
      <c r="AW65" s="108"/>
      <c r="AX65" s="108"/>
      <c r="AY65" s="108"/>
    </row>
    <row r="66" spans="1:51" s="103" customFormat="1" x14ac:dyDescent="0.15">
      <c r="A66" s="86" t="s">
        <v>76</v>
      </c>
      <c r="B66" s="113">
        <v>19</v>
      </c>
      <c r="C66" s="87" t="s">
        <v>58</v>
      </c>
      <c r="D66" s="99"/>
      <c r="E66" s="99"/>
      <c r="F66" s="70"/>
      <c r="G66" s="99"/>
      <c r="H66" s="70"/>
      <c r="I66" s="70"/>
      <c r="J66" s="70"/>
      <c r="K66" s="70"/>
      <c r="L66" s="70"/>
      <c r="M66" s="41"/>
      <c r="N66" s="1"/>
      <c r="O66" s="2"/>
      <c r="P66" s="2"/>
      <c r="Q66" s="2"/>
      <c r="R66" s="2"/>
      <c r="S66" s="1"/>
      <c r="T66" s="1"/>
      <c r="U66" s="1"/>
      <c r="V66" s="63"/>
      <c r="W66" s="63"/>
      <c r="X66" s="63"/>
      <c r="Y66" s="3"/>
      <c r="Z66" s="1"/>
      <c r="AA66" s="1"/>
      <c r="AB66" s="4"/>
      <c r="AC66"/>
      <c r="AD66" s="4"/>
      <c r="AE66" s="104"/>
      <c r="AF66" s="104"/>
      <c r="AG66" s="70"/>
      <c r="AH66" s="104"/>
      <c r="AI66" s="104"/>
      <c r="AJ66" s="108"/>
      <c r="AK66" s="108"/>
      <c r="AL66" s="108"/>
      <c r="AM66" s="108"/>
      <c r="AN66" s="108"/>
      <c r="AO66" s="108"/>
      <c r="AP66" s="108"/>
      <c r="AQ66" s="108"/>
      <c r="AR66" s="108"/>
      <c r="AS66" s="108"/>
      <c r="AT66" s="108"/>
      <c r="AU66" s="108"/>
      <c r="AV66" s="108"/>
      <c r="AW66" s="108"/>
      <c r="AX66" s="108"/>
      <c r="AY66" s="108"/>
    </row>
    <row r="67" spans="1:51" s="103" customFormat="1" x14ac:dyDescent="0.15">
      <c r="A67" s="86" t="s">
        <v>77</v>
      </c>
      <c r="B67" s="113">
        <v>20</v>
      </c>
      <c r="C67" s="87" t="s">
        <v>58</v>
      </c>
      <c r="D67" s="99"/>
      <c r="E67" s="99"/>
      <c r="F67" s="70"/>
      <c r="G67" s="99"/>
      <c r="H67" s="70"/>
      <c r="I67" s="70"/>
      <c r="J67" s="70"/>
      <c r="K67" s="70"/>
      <c r="L67" s="70"/>
      <c r="M67" s="41"/>
      <c r="N67" s="1"/>
      <c r="O67" s="2"/>
      <c r="P67" s="2"/>
      <c r="Q67" s="2"/>
      <c r="R67" s="2"/>
      <c r="S67" s="1"/>
      <c r="T67" s="1"/>
      <c r="U67" s="1"/>
      <c r="V67" s="63"/>
      <c r="W67" s="63"/>
      <c r="X67" s="63"/>
      <c r="Y67" s="3"/>
      <c r="Z67" s="1"/>
      <c r="AA67" s="1"/>
      <c r="AB67" s="4"/>
      <c r="AC67"/>
      <c r="AD67" s="4"/>
      <c r="AE67" s="104"/>
      <c r="AF67" s="104"/>
      <c r="AG67" s="70"/>
      <c r="AH67" s="104"/>
      <c r="AI67" s="104"/>
      <c r="AJ67" s="108"/>
      <c r="AK67" s="108"/>
      <c r="AL67" s="108"/>
      <c r="AM67" s="108"/>
      <c r="AN67" s="108"/>
      <c r="AO67" s="108"/>
      <c r="AP67" s="108"/>
      <c r="AQ67" s="108"/>
      <c r="AR67" s="108"/>
      <c r="AS67" s="108"/>
      <c r="AT67" s="108"/>
      <c r="AU67" s="108"/>
      <c r="AV67" s="108"/>
      <c r="AW67" s="108"/>
      <c r="AX67" s="108"/>
      <c r="AY67" s="108"/>
    </row>
    <row r="68" spans="1:51" s="103" customFormat="1" x14ac:dyDescent="0.15">
      <c r="A68" s="86" t="s">
        <v>78</v>
      </c>
      <c r="B68" s="113">
        <v>19</v>
      </c>
      <c r="C68" s="87" t="s">
        <v>58</v>
      </c>
      <c r="D68" s="99"/>
      <c r="E68" s="99"/>
      <c r="F68" s="70"/>
      <c r="G68" s="99"/>
      <c r="H68" s="70"/>
      <c r="I68" s="70"/>
      <c r="J68" s="70"/>
      <c r="K68" s="70"/>
      <c r="L68" s="70"/>
      <c r="M68" s="41"/>
      <c r="N68" s="1"/>
      <c r="O68" s="2"/>
      <c r="P68" s="2"/>
      <c r="Q68" s="2"/>
      <c r="R68" s="2"/>
      <c r="S68" s="1"/>
      <c r="T68" s="1"/>
      <c r="U68" s="1"/>
      <c r="V68" s="63"/>
      <c r="W68" s="63"/>
      <c r="X68" s="63"/>
      <c r="Y68" s="3"/>
      <c r="Z68" s="1"/>
      <c r="AA68" s="1"/>
      <c r="AB68" s="4"/>
      <c r="AC68"/>
      <c r="AD68" s="4"/>
      <c r="AE68" s="104"/>
      <c r="AF68" s="104"/>
      <c r="AG68" s="70"/>
      <c r="AH68" s="104"/>
      <c r="AI68" s="104"/>
      <c r="AJ68" s="108"/>
      <c r="AK68" s="108"/>
      <c r="AL68" s="108"/>
      <c r="AM68" s="108"/>
      <c r="AN68" s="108"/>
      <c r="AO68" s="108"/>
      <c r="AP68" s="108"/>
      <c r="AQ68" s="108"/>
      <c r="AR68" s="108"/>
      <c r="AS68" s="108"/>
      <c r="AT68" s="108"/>
      <c r="AU68" s="108"/>
      <c r="AV68" s="108"/>
      <c r="AW68" s="108"/>
      <c r="AX68" s="108"/>
      <c r="AY68" s="108"/>
    </row>
    <row r="69" spans="1:51" s="103" customFormat="1" x14ac:dyDescent="0.15">
      <c r="A69" s="86" t="s">
        <v>79</v>
      </c>
      <c r="B69" s="113">
        <v>18</v>
      </c>
      <c r="C69" s="87" t="s">
        <v>58</v>
      </c>
      <c r="D69" s="99"/>
      <c r="E69" s="99"/>
      <c r="F69" s="70"/>
      <c r="G69" s="99"/>
      <c r="H69" s="70"/>
      <c r="I69" s="70"/>
      <c r="J69" s="70"/>
      <c r="K69" s="70"/>
      <c r="L69" s="70"/>
      <c r="M69" s="41"/>
      <c r="N69" s="1"/>
      <c r="O69" s="2"/>
      <c r="P69" s="2"/>
      <c r="Q69" s="2"/>
      <c r="R69" s="2"/>
      <c r="S69" s="1"/>
      <c r="T69" s="1"/>
      <c r="U69" s="1"/>
      <c r="V69" s="63"/>
      <c r="W69" s="63"/>
      <c r="X69" s="63"/>
      <c r="Y69" s="3"/>
      <c r="Z69" s="1"/>
      <c r="AA69" s="1"/>
      <c r="AB69" s="4"/>
      <c r="AC69"/>
      <c r="AD69" s="4"/>
      <c r="AE69" s="104"/>
      <c r="AF69" s="104"/>
      <c r="AG69" s="70"/>
      <c r="AH69" s="104"/>
      <c r="AI69" s="104"/>
      <c r="AJ69" s="108"/>
      <c r="AK69" s="108"/>
      <c r="AL69" s="108"/>
      <c r="AM69" s="108"/>
      <c r="AN69" s="108"/>
      <c r="AO69" s="108"/>
      <c r="AP69" s="108"/>
      <c r="AQ69" s="108"/>
      <c r="AR69" s="108"/>
      <c r="AS69" s="108"/>
      <c r="AT69" s="108"/>
      <c r="AU69" s="108"/>
      <c r="AV69" s="108"/>
      <c r="AW69" s="108"/>
      <c r="AX69" s="108"/>
      <c r="AY69" s="108"/>
    </row>
    <row r="70" spans="1:51" s="103" customFormat="1" x14ac:dyDescent="0.15">
      <c r="A70" s="86" t="s">
        <v>80</v>
      </c>
      <c r="B70" s="113">
        <v>22</v>
      </c>
      <c r="C70" s="87" t="s">
        <v>58</v>
      </c>
      <c r="D70" s="99"/>
      <c r="E70" s="99"/>
      <c r="F70" s="70"/>
      <c r="G70" s="99"/>
      <c r="H70" s="70"/>
      <c r="I70" s="70"/>
      <c r="J70" s="70"/>
      <c r="K70" s="70"/>
      <c r="L70" s="70"/>
      <c r="M70" s="41"/>
      <c r="N70" s="1"/>
      <c r="O70" s="2"/>
      <c r="P70" s="2"/>
      <c r="Q70" s="2"/>
      <c r="R70" s="2"/>
      <c r="S70" s="1"/>
      <c r="T70" s="1"/>
      <c r="U70" s="1"/>
      <c r="V70" s="63"/>
      <c r="W70" s="63"/>
      <c r="X70" s="63"/>
      <c r="Y70" s="3"/>
      <c r="Z70" s="1"/>
      <c r="AA70" s="1"/>
      <c r="AB70" s="4"/>
      <c r="AC70"/>
      <c r="AD70" s="4"/>
      <c r="AE70" s="104"/>
      <c r="AF70" s="104"/>
      <c r="AG70" s="70"/>
      <c r="AH70" s="104"/>
      <c r="AI70" s="104"/>
      <c r="AJ70" s="108"/>
      <c r="AK70" s="108"/>
      <c r="AL70" s="108"/>
      <c r="AM70" s="108"/>
      <c r="AN70" s="108"/>
      <c r="AO70" s="108"/>
      <c r="AP70" s="108"/>
      <c r="AQ70" s="108"/>
      <c r="AR70" s="108"/>
      <c r="AS70" s="108"/>
      <c r="AT70" s="108"/>
      <c r="AU70" s="108"/>
      <c r="AV70" s="108"/>
      <c r="AW70" s="108"/>
      <c r="AX70" s="108"/>
      <c r="AY70" s="108"/>
    </row>
    <row r="71" spans="1:51" s="103" customFormat="1" x14ac:dyDescent="0.15">
      <c r="A71" s="86" t="s">
        <v>65</v>
      </c>
      <c r="B71" s="113">
        <f>SUM(B59:B70)</f>
        <v>241</v>
      </c>
      <c r="C71" s="87" t="s">
        <v>58</v>
      </c>
      <c r="D71" s="99"/>
      <c r="E71" s="99"/>
      <c r="F71" s="70"/>
      <c r="G71" s="99"/>
      <c r="H71" s="70"/>
      <c r="I71" s="70"/>
      <c r="J71" s="70"/>
      <c r="K71" s="70"/>
      <c r="L71" s="70"/>
      <c r="M71" s="41"/>
      <c r="N71" s="1"/>
      <c r="O71" s="2"/>
      <c r="P71" s="2"/>
      <c r="Q71" s="2"/>
      <c r="R71" s="2"/>
      <c r="S71" s="1"/>
      <c r="T71" s="1"/>
      <c r="U71" s="1"/>
      <c r="V71" s="63"/>
      <c r="W71" s="63"/>
      <c r="X71" s="63"/>
      <c r="Y71" s="3"/>
      <c r="Z71" s="1"/>
      <c r="AA71" s="1"/>
      <c r="AB71" s="4"/>
      <c r="AC71"/>
      <c r="AD71" s="4"/>
      <c r="AE71" s="104"/>
      <c r="AF71" s="104"/>
      <c r="AG71" s="70"/>
      <c r="AH71" s="104"/>
      <c r="AI71" s="104"/>
      <c r="AJ71" s="108"/>
      <c r="AK71" s="108"/>
      <c r="AL71" s="108"/>
      <c r="AM71" s="108"/>
      <c r="AN71" s="108"/>
      <c r="AO71" s="108"/>
      <c r="AP71" s="108"/>
      <c r="AQ71" s="108"/>
      <c r="AR71" s="108"/>
      <c r="AS71" s="108"/>
      <c r="AT71" s="108"/>
      <c r="AU71" s="108"/>
      <c r="AV71" s="108"/>
      <c r="AW71" s="108"/>
      <c r="AX71" s="108"/>
      <c r="AY71" s="108"/>
    </row>
  </sheetData>
  <sheetProtection sheet="1" selectLockedCells="1"/>
  <mergeCells count="22">
    <mergeCell ref="I10:L15"/>
    <mergeCell ref="I16:L19"/>
    <mergeCell ref="I20:L30"/>
    <mergeCell ref="I31:L42"/>
    <mergeCell ref="A46:L46"/>
    <mergeCell ref="A47:L47"/>
    <mergeCell ref="A55:L55"/>
    <mergeCell ref="A41:F41"/>
    <mergeCell ref="A42:F42"/>
    <mergeCell ref="A43:L43"/>
    <mergeCell ref="A44:L44"/>
    <mergeCell ref="A45:L45"/>
    <mergeCell ref="A1:L1"/>
    <mergeCell ref="A2:G2"/>
    <mergeCell ref="H4:L4"/>
    <mergeCell ref="H5:L5"/>
    <mergeCell ref="H6:L6"/>
    <mergeCell ref="A8:A9"/>
    <mergeCell ref="C8:E9"/>
    <mergeCell ref="G8:G9"/>
    <mergeCell ref="H8:H9"/>
    <mergeCell ref="I8:L9"/>
  </mergeCells>
  <phoneticPr fontId="3"/>
  <conditionalFormatting sqref="A10">
    <cfRule type="expression" dxfId="223" priority="63">
      <formula>$N$10=0</formula>
    </cfRule>
  </conditionalFormatting>
  <conditionalFormatting sqref="A11">
    <cfRule type="expression" dxfId="222" priority="62">
      <formula>$N$11=0</formula>
    </cfRule>
  </conditionalFormatting>
  <conditionalFormatting sqref="A12">
    <cfRule type="expression" dxfId="221" priority="61">
      <formula>$N$12=0</formula>
    </cfRule>
  </conditionalFormatting>
  <conditionalFormatting sqref="A13">
    <cfRule type="expression" dxfId="220" priority="60">
      <formula>$N$13=0</formula>
    </cfRule>
  </conditionalFormatting>
  <conditionalFormatting sqref="A14">
    <cfRule type="expression" dxfId="219" priority="59">
      <formula>$N$14=0</formula>
    </cfRule>
  </conditionalFormatting>
  <conditionalFormatting sqref="A15">
    <cfRule type="expression" dxfId="218" priority="58">
      <formula>$N$15=0</formula>
    </cfRule>
  </conditionalFormatting>
  <conditionalFormatting sqref="A16">
    <cfRule type="expression" dxfId="217" priority="57">
      <formula>$N$16=0</formula>
    </cfRule>
  </conditionalFormatting>
  <conditionalFormatting sqref="A17">
    <cfRule type="expression" dxfId="216" priority="56">
      <formula>$N$17=0</formula>
    </cfRule>
  </conditionalFormatting>
  <conditionalFormatting sqref="A18">
    <cfRule type="expression" dxfId="215" priority="55">
      <formula>$N$18=0</formula>
    </cfRule>
  </conditionalFormatting>
  <conditionalFormatting sqref="A19">
    <cfRule type="expression" dxfId="214" priority="54">
      <formula>$N$19=0</formula>
    </cfRule>
  </conditionalFormatting>
  <conditionalFormatting sqref="A20">
    <cfRule type="expression" dxfId="213" priority="53">
      <formula>$N$20=0</formula>
    </cfRule>
  </conditionalFormatting>
  <conditionalFormatting sqref="A21">
    <cfRule type="expression" dxfId="212" priority="52">
      <formula>$N$21=0</formula>
    </cfRule>
  </conditionalFormatting>
  <conditionalFormatting sqref="A22">
    <cfRule type="expression" dxfId="211" priority="51">
      <formula>$N$22=0</formula>
    </cfRule>
  </conditionalFormatting>
  <conditionalFormatting sqref="A23">
    <cfRule type="expression" dxfId="210" priority="50">
      <formula>$N$23=0</formula>
    </cfRule>
  </conditionalFormatting>
  <conditionalFormatting sqref="A24">
    <cfRule type="expression" dxfId="209" priority="49">
      <formula>$N$24=0</formula>
    </cfRule>
  </conditionalFormatting>
  <conditionalFormatting sqref="A25">
    <cfRule type="expression" dxfId="208" priority="48">
      <formula>$N$25=0</formula>
    </cfRule>
  </conditionalFormatting>
  <conditionalFormatting sqref="A26">
    <cfRule type="expression" dxfId="207" priority="47">
      <formula>$N$26=0</formula>
    </cfRule>
  </conditionalFormatting>
  <conditionalFormatting sqref="A27">
    <cfRule type="expression" dxfId="206" priority="46">
      <formula>$N$27=0</formula>
    </cfRule>
  </conditionalFormatting>
  <conditionalFormatting sqref="A28">
    <cfRule type="expression" dxfId="205" priority="45">
      <formula>$N$28=0</formula>
    </cfRule>
  </conditionalFormatting>
  <conditionalFormatting sqref="A29">
    <cfRule type="expression" dxfId="204" priority="44">
      <formula>$N$29=0</formula>
    </cfRule>
  </conditionalFormatting>
  <conditionalFormatting sqref="A30">
    <cfRule type="expression" dxfId="203" priority="43">
      <formula>$N$30=0</formula>
    </cfRule>
  </conditionalFormatting>
  <conditionalFormatting sqref="A31">
    <cfRule type="expression" dxfId="202" priority="42">
      <formula>$N$31=0</formula>
    </cfRule>
  </conditionalFormatting>
  <conditionalFormatting sqref="A32">
    <cfRule type="expression" dxfId="201" priority="41">
      <formula>$N$32=0</formula>
    </cfRule>
  </conditionalFormatting>
  <conditionalFormatting sqref="A33">
    <cfRule type="expression" dxfId="200" priority="40">
      <formula>$N$33=0</formula>
    </cfRule>
  </conditionalFormatting>
  <conditionalFormatting sqref="A34">
    <cfRule type="expression" dxfId="199" priority="39">
      <formula>$N$34=0</formula>
    </cfRule>
  </conditionalFormatting>
  <conditionalFormatting sqref="A35">
    <cfRule type="expression" dxfId="198" priority="38">
      <formula>$N$35=0</formula>
    </cfRule>
  </conditionalFormatting>
  <conditionalFormatting sqref="A36">
    <cfRule type="expression" dxfId="197" priority="37">
      <formula>$N$36=0</formula>
    </cfRule>
  </conditionalFormatting>
  <conditionalFormatting sqref="A37">
    <cfRule type="expression" dxfId="196" priority="36">
      <formula>$N$37=0</formula>
    </cfRule>
  </conditionalFormatting>
  <conditionalFormatting sqref="A38">
    <cfRule type="expression" dxfId="195" priority="6">
      <formula>$N$38=0</formula>
    </cfRule>
  </conditionalFormatting>
  <conditionalFormatting sqref="A40">
    <cfRule type="expression" dxfId="194" priority="4">
      <formula>$N$40=0</formula>
    </cfRule>
  </conditionalFormatting>
  <conditionalFormatting sqref="A39">
    <cfRule type="expression" dxfId="193" priority="2">
      <formula>$N$39=0</formula>
    </cfRule>
  </conditionalFormatting>
  <conditionalFormatting sqref="B10:B40">
    <cfRule type="expression" dxfId="192" priority="1">
      <formula>$N10=0</formula>
    </cfRule>
  </conditionalFormatting>
  <dataValidations count="1">
    <dataValidation type="list" allowBlank="1" showInputMessage="1" sqref="H10:H40" xr:uid="{0B94CDB2-6EF2-49D2-83A8-29719BBE0478}">
      <formula1>$AB$10:$AB$18</formula1>
    </dataValidation>
  </dataValidations>
  <pageMargins left="0.70866141732283472" right="0.51181102362204722" top="0.74803149606299213" bottom="0.55118110236220474" header="0.31496062992125984" footer="0.31496062992125984"/>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8</xdr:col>
                    <xdr:colOff>0</xdr:colOff>
                    <xdr:row>15</xdr:row>
                    <xdr:rowOff>0</xdr:rowOff>
                  </from>
                  <to>
                    <xdr:col>9</xdr:col>
                    <xdr:colOff>266700</xdr:colOff>
                    <xdr:row>16</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8</xdr:col>
                    <xdr:colOff>0</xdr:colOff>
                    <xdr:row>16</xdr:row>
                    <xdr:rowOff>104775</xdr:rowOff>
                  </from>
                  <to>
                    <xdr:col>9</xdr:col>
                    <xdr:colOff>266700</xdr:colOff>
                    <xdr:row>17</xdr:row>
                    <xdr:rowOff>123825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607F5-3014-4798-9F9C-FD91C0BDA3E3}">
  <sheetPr>
    <pageSetUpPr fitToPage="1"/>
  </sheetPr>
  <dimension ref="A1:AV71"/>
  <sheetViews>
    <sheetView zoomScaleNormal="100" workbookViewId="0">
      <selection activeCell="C10" sqref="C10"/>
    </sheetView>
  </sheetViews>
  <sheetFormatPr defaultRowHeight="13.5" x14ac:dyDescent="0.15"/>
  <cols>
    <col min="1" max="1" width="11.875" style="99" customWidth="1"/>
    <col min="2" max="2" width="4.5" style="99" customWidth="1"/>
    <col min="3" max="3" width="10.125" style="99" customWidth="1"/>
    <col min="4" max="4" width="3.875" style="99" customWidth="1"/>
    <col min="5" max="5" width="10.125" style="99" customWidth="1"/>
    <col min="6" max="6" width="8.625" style="70" customWidth="1"/>
    <col min="7" max="7" width="14.625" style="99" customWidth="1"/>
    <col min="8" max="8" width="13.625" style="70" customWidth="1"/>
    <col min="9" max="9" width="4.625" style="70" customWidth="1"/>
    <col min="10" max="11" width="4" style="70" customWidth="1"/>
    <col min="12" max="12" width="4.625" style="70" customWidth="1"/>
    <col min="13" max="13" width="4.625" style="41" hidden="1" customWidth="1"/>
    <col min="14" max="14" width="4.625" style="1" hidden="1" customWidth="1"/>
    <col min="15" max="18" width="4.625" style="2" hidden="1" customWidth="1"/>
    <col min="19" max="21" width="4.625" style="1" hidden="1" customWidth="1"/>
    <col min="22" max="24" width="4.625" style="63" hidden="1" customWidth="1"/>
    <col min="25" max="25" width="4.625" style="3" hidden="1" customWidth="1"/>
    <col min="26" max="27" width="4.625" style="1" hidden="1" customWidth="1"/>
    <col min="28" max="28" width="4.625" style="4" hidden="1" customWidth="1"/>
    <col min="29" max="29" width="4.625" hidden="1" customWidth="1"/>
    <col min="30" max="30" width="4.625" style="4" hidden="1" customWidth="1"/>
    <col min="31" max="32" width="4.625" style="104" hidden="1" customWidth="1"/>
    <col min="33" max="33" width="4.625" style="70" hidden="1" customWidth="1"/>
    <col min="34" max="41" width="9" style="104"/>
    <col min="42" max="48" width="9" style="70"/>
  </cols>
  <sheetData>
    <row r="1" spans="1:35" ht="19.5" customHeight="1" x14ac:dyDescent="0.15">
      <c r="A1" s="146" t="s">
        <v>41</v>
      </c>
      <c r="B1" s="146"/>
      <c r="C1" s="146"/>
      <c r="D1" s="146"/>
      <c r="E1" s="146"/>
      <c r="F1" s="146"/>
      <c r="G1" s="146"/>
      <c r="H1" s="146"/>
      <c r="I1" s="146"/>
      <c r="J1" s="147"/>
      <c r="K1" s="147"/>
      <c r="L1" s="147"/>
      <c r="M1" s="40"/>
    </row>
    <row r="2" spans="1:35" ht="17.25" customHeight="1" x14ac:dyDescent="0.15">
      <c r="A2" s="148"/>
      <c r="B2" s="148"/>
      <c r="C2" s="148"/>
      <c r="D2" s="148"/>
      <c r="E2" s="148"/>
      <c r="F2" s="148"/>
      <c r="G2" s="148"/>
      <c r="I2" s="46">
        <v>2026</v>
      </c>
      <c r="J2" s="6" t="s">
        <v>0</v>
      </c>
      <c r="K2" s="47">
        <v>11</v>
      </c>
      <c r="L2" s="8" t="s">
        <v>53</v>
      </c>
    </row>
    <row r="3" spans="1:35" ht="9.75" customHeight="1" x14ac:dyDescent="0.15">
      <c r="A3" s="100"/>
      <c r="B3" s="100"/>
      <c r="C3" s="100"/>
      <c r="D3" s="100"/>
      <c r="E3" s="100"/>
      <c r="F3" s="100"/>
      <c r="G3" s="100"/>
    </row>
    <row r="4" spans="1:35" ht="17.25" customHeight="1" x14ac:dyDescent="0.15">
      <c r="A4" s="71"/>
      <c r="B4" s="71"/>
      <c r="C4" s="71"/>
      <c r="D4" s="72"/>
      <c r="E4" s="72"/>
      <c r="F4" s="73"/>
      <c r="G4" s="74" t="s">
        <v>1</v>
      </c>
      <c r="H4" s="166">
        <f>初期設定!B2</f>
        <v>0</v>
      </c>
      <c r="I4" s="167"/>
      <c r="J4" s="167"/>
      <c r="K4" s="167"/>
      <c r="L4" s="167"/>
    </row>
    <row r="5" spans="1:35" ht="17.25" customHeight="1" x14ac:dyDescent="0.15">
      <c r="A5" s="71"/>
      <c r="B5" s="71"/>
      <c r="C5" s="71"/>
      <c r="D5" s="72"/>
      <c r="E5" s="72"/>
      <c r="F5" s="73"/>
      <c r="G5" s="74" t="s">
        <v>2</v>
      </c>
      <c r="H5" s="166">
        <f>初期設定!B3</f>
        <v>0</v>
      </c>
      <c r="I5" s="168"/>
      <c r="J5" s="168"/>
      <c r="K5" s="168"/>
      <c r="L5" s="168"/>
    </row>
    <row r="6" spans="1:35" ht="17.25" customHeight="1" x14ac:dyDescent="0.15">
      <c r="A6" s="72"/>
      <c r="B6" s="72"/>
      <c r="C6" s="75"/>
      <c r="D6" s="75"/>
      <c r="E6" s="75"/>
      <c r="F6" s="76"/>
      <c r="G6" s="74" t="s">
        <v>3</v>
      </c>
      <c r="H6" s="166">
        <f>初期設定!B4</f>
        <v>0</v>
      </c>
      <c r="I6" s="168"/>
      <c r="J6" s="168"/>
      <c r="K6" s="168"/>
      <c r="L6" s="168"/>
    </row>
    <row r="7" spans="1:35" ht="9.9499999999999993" customHeight="1" x14ac:dyDescent="0.15">
      <c r="A7" s="72"/>
      <c r="B7" s="72"/>
      <c r="C7" s="77"/>
      <c r="D7" s="78"/>
      <c r="E7" s="77"/>
      <c r="F7" s="77"/>
      <c r="G7" s="72"/>
      <c r="H7" s="79"/>
    </row>
    <row r="8" spans="1:35" ht="17.25" customHeight="1" x14ac:dyDescent="0.15">
      <c r="A8" s="152" t="s">
        <v>4</v>
      </c>
      <c r="B8" s="80" t="s">
        <v>5</v>
      </c>
      <c r="C8" s="153" t="s">
        <v>6</v>
      </c>
      <c r="D8" s="154"/>
      <c r="E8" s="155"/>
      <c r="F8" s="101" t="s">
        <v>7</v>
      </c>
      <c r="G8" s="159" t="s">
        <v>8</v>
      </c>
      <c r="H8" s="161" t="s">
        <v>9</v>
      </c>
      <c r="I8" s="163" t="s">
        <v>10</v>
      </c>
      <c r="J8" s="164"/>
      <c r="K8" s="164"/>
      <c r="L8" s="164"/>
      <c r="M8" s="42"/>
      <c r="N8" s="21"/>
      <c r="O8" s="22"/>
      <c r="P8" s="22"/>
      <c r="Q8" s="22"/>
      <c r="R8" s="22"/>
      <c r="S8" s="21"/>
      <c r="T8" s="21"/>
      <c r="U8" s="21"/>
      <c r="V8" s="21"/>
      <c r="W8" s="21"/>
      <c r="X8" s="21"/>
      <c r="Y8" s="23"/>
      <c r="Z8" s="21"/>
      <c r="AA8" s="21"/>
      <c r="AB8" s="24"/>
      <c r="AC8" s="25"/>
      <c r="AD8" s="24"/>
      <c r="AE8" s="105"/>
      <c r="AF8" s="105"/>
      <c r="AG8" s="88"/>
      <c r="AH8" s="105"/>
      <c r="AI8" s="105"/>
    </row>
    <row r="9" spans="1:35" ht="17.25" customHeight="1" x14ac:dyDescent="0.15">
      <c r="A9" s="152"/>
      <c r="B9" s="81" t="s">
        <v>11</v>
      </c>
      <c r="C9" s="156"/>
      <c r="D9" s="157"/>
      <c r="E9" s="158"/>
      <c r="F9" s="102" t="s">
        <v>12</v>
      </c>
      <c r="G9" s="160"/>
      <c r="H9" s="162"/>
      <c r="I9" s="165"/>
      <c r="J9" s="164"/>
      <c r="K9" s="164"/>
      <c r="L9" s="164"/>
      <c r="M9" s="42" t="s">
        <v>13</v>
      </c>
      <c r="N9" s="21" t="s">
        <v>14</v>
      </c>
      <c r="O9" s="22" t="s">
        <v>15</v>
      </c>
      <c r="P9" s="22" t="s">
        <v>16</v>
      </c>
      <c r="Q9" s="22" t="s">
        <v>17</v>
      </c>
      <c r="R9" s="22" t="s">
        <v>18</v>
      </c>
      <c r="S9" s="21" t="s">
        <v>19</v>
      </c>
      <c r="T9" s="21" t="s">
        <v>20</v>
      </c>
      <c r="U9" s="21" t="s">
        <v>21</v>
      </c>
      <c r="V9" s="21" t="s">
        <v>62</v>
      </c>
      <c r="W9" s="21" t="s">
        <v>63</v>
      </c>
      <c r="X9" s="21" t="s">
        <v>64</v>
      </c>
      <c r="Y9" s="23" t="s">
        <v>56</v>
      </c>
      <c r="Z9" s="21" t="s">
        <v>23</v>
      </c>
      <c r="AA9" s="21" t="s">
        <v>22</v>
      </c>
      <c r="AB9" s="24"/>
      <c r="AC9" s="25"/>
      <c r="AD9" s="50" t="s">
        <v>57</v>
      </c>
      <c r="AE9" s="105"/>
      <c r="AF9" s="105"/>
      <c r="AG9" s="88"/>
      <c r="AH9" s="105"/>
      <c r="AI9" s="105"/>
    </row>
    <row r="10" spans="1:35" ht="17.25" customHeight="1" x14ac:dyDescent="0.15">
      <c r="A10" s="28">
        <f>DATE(I$2,K$2,1)</f>
        <v>46327</v>
      </c>
      <c r="B10" s="109" t="str">
        <f>IF(VLOOKUP(A10,休業日一覧!$1:$1048576,3,FALSE)&gt;="休","休",TEXT(A10,"aaa"))</f>
        <v>日</v>
      </c>
      <c r="C10" s="83"/>
      <c r="D10" s="29" t="s">
        <v>24</v>
      </c>
      <c r="E10" s="83"/>
      <c r="F10" s="83"/>
      <c r="G10" s="84" t="str">
        <f>IF(E10="","",E10-C10-F10)</f>
        <v/>
      </c>
      <c r="H10" s="85"/>
      <c r="I10" s="143" t="s">
        <v>84</v>
      </c>
      <c r="J10" s="144"/>
      <c r="K10" s="144"/>
      <c r="L10" s="145"/>
      <c r="M10" s="45">
        <f>COUNTA(B10:B40)</f>
        <v>31</v>
      </c>
      <c r="N10" s="21">
        <f>IF((OR(B10="土",B10="日",B10="祝",B10="休",B10="")),0,1)</f>
        <v>0</v>
      </c>
      <c r="O10" s="22">
        <f>IF(COUNTIF(H10,"*休日*"),1,0)</f>
        <v>0</v>
      </c>
      <c r="P10" s="22">
        <f t="shared" ref="P10:P40" si="0">IF(COUNTIFS(H10,"*移*",B10,"土"),1,0)</f>
        <v>0</v>
      </c>
      <c r="Q10" s="22">
        <f t="shared" ref="Q10:Q40" si="1">IF(COUNTIFS(H10,"*移*",B10,"日"),1,0)</f>
        <v>0</v>
      </c>
      <c r="R10" s="22">
        <f>IF(COUNTIFS(H10,"*移*",B10,"休"),1,0)</f>
        <v>0</v>
      </c>
      <c r="S10" s="21">
        <f>IF(COUNTIFS(H10,"*出*",B10,"土")+COUNTIFS(H10,"*研*",B10,"土"),1,0)</f>
        <v>0</v>
      </c>
      <c r="T10" s="21">
        <f>IF(COUNTIFS(H10,"*出*",B10,"日")+COUNTIFS(H10,"*研*",B10,"日"),1,0)</f>
        <v>0</v>
      </c>
      <c r="U10" s="21">
        <f>IF(COUNTIFS(H10,"*出*",B10,"休")+COUNTIFS(H10,"*研*",B10,"休"),1,0)</f>
        <v>0</v>
      </c>
      <c r="V10" s="21">
        <f>IF(COUNTIFS(H10,"*勤*",B10,"土"),1,0)</f>
        <v>0</v>
      </c>
      <c r="W10" s="21">
        <f>IF(COUNTIFS(H10,"*勤*",B10,"日"),1,0)</f>
        <v>0</v>
      </c>
      <c r="X10" s="21">
        <f>IF(COUNTIFS(H10,"*勤*",B10,"休"),1,0)</f>
        <v>0</v>
      </c>
      <c r="Y10" s="23">
        <f>IF(COUNTIF(H10,"*休*")+COUNTIF(H10,"*免*")+COUNTIF(H10,"*移*"),1,0)</f>
        <v>0</v>
      </c>
      <c r="Z10" s="21">
        <f>IF(COUNTIF(AA10,0)+COUNTIF(Y10,1),1,0)</f>
        <v>1</v>
      </c>
      <c r="AA10" s="21">
        <f>IF(COUNTIFS(N10,1,O10,0)+COUNTIF(S10,1)+COUNTIF(T10,1)+COUNTIF(U10,1)+COUNTIF(V10,1)+COUNTIF(W10,1)+COUNTIF(X10,1),1,0)</f>
        <v>0</v>
      </c>
      <c r="AB10" s="24" t="s">
        <v>25</v>
      </c>
      <c r="AC10" s="25"/>
      <c r="AD10" s="51">
        <v>0.32291666666666669</v>
      </c>
      <c r="AE10" s="99">
        <v>4</v>
      </c>
      <c r="AF10" s="99">
        <v>21</v>
      </c>
      <c r="AG10" s="99"/>
      <c r="AH10" s="105"/>
      <c r="AI10" s="105"/>
    </row>
    <row r="11" spans="1:35" ht="17.25" customHeight="1" x14ac:dyDescent="0.15">
      <c r="A11" s="28">
        <f>A10+1</f>
        <v>46328</v>
      </c>
      <c r="B11" s="109" t="str">
        <f>IF(VLOOKUP(A11,休業日一覧!$1:$1048576,3,FALSE)&gt;="休","休",TEXT(A11,"aaa"))</f>
        <v>月</v>
      </c>
      <c r="C11" s="83"/>
      <c r="D11" s="29" t="s">
        <v>24</v>
      </c>
      <c r="E11" s="83"/>
      <c r="F11" s="83"/>
      <c r="G11" s="84" t="str">
        <f t="shared" ref="G11:G40" si="2">IF(E11="","",E11-C11-F11)</f>
        <v/>
      </c>
      <c r="H11" s="85"/>
      <c r="I11" s="120"/>
      <c r="J11" s="121"/>
      <c r="K11" s="121"/>
      <c r="L11" s="122"/>
      <c r="M11" s="45">
        <f>VLOOKUP($K$2,AE9:AF21,2,FALSE)</f>
        <v>19</v>
      </c>
      <c r="N11" s="21">
        <f t="shared" ref="N11:N39" si="3">IF((OR(B11="土",B11="日",B11="祝",B11="休",B11="")),0,1)</f>
        <v>1</v>
      </c>
      <c r="O11" s="22">
        <f t="shared" ref="O11:O40" si="4">IF(COUNTIF(H11,"*休日*"),1,0)</f>
        <v>0</v>
      </c>
      <c r="P11" s="22">
        <f t="shared" si="0"/>
        <v>0</v>
      </c>
      <c r="Q11" s="22">
        <f t="shared" si="1"/>
        <v>0</v>
      </c>
      <c r="R11" s="22">
        <f t="shared" ref="R11:R40" si="5">IF(COUNTIFS(H11,"*移*",B11,"休"),1,0)</f>
        <v>0</v>
      </c>
      <c r="S11" s="21">
        <f t="shared" ref="S11:S40" si="6">IF(COUNTIFS(H11,"*出*",B11,"土")+COUNTIFS(H11,"*研*",B11,"土"),1,0)</f>
        <v>0</v>
      </c>
      <c r="T11" s="21">
        <f t="shared" ref="T11:T40" si="7">IF(COUNTIFS(H11,"*出*",B11,"日")+COUNTIFS(H11,"*研*",B11,"日"),1,0)</f>
        <v>0</v>
      </c>
      <c r="U11" s="21">
        <f t="shared" ref="U11:U40" si="8">IF(COUNTIFS(H11,"*出*",B11,"休")+COUNTIFS(H11,"*研*",B11,"休"),1,0)</f>
        <v>0</v>
      </c>
      <c r="V11" s="21">
        <f t="shared" ref="V11:V40" si="9">IF(COUNTIFS(H11,"*勤*",B11,"土"),1,0)</f>
        <v>0</v>
      </c>
      <c r="W11" s="21">
        <f t="shared" ref="W11:W40" si="10">IF(COUNTIFS(H11,"*勤*",B11,"日"),1,0)</f>
        <v>0</v>
      </c>
      <c r="X11" s="21">
        <f t="shared" ref="X11:X40" si="11">IF(COUNTIFS(H11,"*勤*",B11,"休"),1,0)</f>
        <v>0</v>
      </c>
      <c r="Y11" s="23">
        <f t="shared" ref="Y11:Y40" si="12">IF(COUNTIF(H11,"*休*")+COUNTIF(H11,"*免*")+COUNTIF(H11,"*移*"),1,0)</f>
        <v>0</v>
      </c>
      <c r="Z11" s="21">
        <f t="shared" ref="Z11:Z40" si="13">IF(COUNTIF(AA11,0)+COUNTIF(Y11,1),1,0)</f>
        <v>0</v>
      </c>
      <c r="AA11" s="21">
        <f t="shared" ref="AA11:AA39" si="14">IF(COUNTIFS(N11,1,O11,0)+COUNTIF(S11,1)+COUNTIF(T11,1)+COUNTIF(U11,1)+COUNTIF(V11,1)+COUNTIF(W11,1)+COUNTIF(X11,1),1,0)</f>
        <v>1</v>
      </c>
      <c r="AB11" s="24" t="s">
        <v>26</v>
      </c>
      <c r="AC11" s="25"/>
      <c r="AD11" s="24"/>
      <c r="AE11" s="99">
        <v>5</v>
      </c>
      <c r="AF11" s="99">
        <v>18</v>
      </c>
      <c r="AG11" s="99"/>
      <c r="AH11" s="105"/>
      <c r="AI11" s="105"/>
    </row>
    <row r="12" spans="1:35" ht="17.25" customHeight="1" x14ac:dyDescent="0.15">
      <c r="A12" s="28">
        <f t="shared" ref="A12:A37" si="15">A11+1</f>
        <v>46329</v>
      </c>
      <c r="B12" s="109" t="str">
        <f>IF(VLOOKUP(A12,休業日一覧!$1:$1048576,3,FALSE)&gt;="休","休",TEXT(A12,"aaa"))</f>
        <v>休</v>
      </c>
      <c r="C12" s="83"/>
      <c r="D12" s="29" t="s">
        <v>24</v>
      </c>
      <c r="E12" s="83"/>
      <c r="F12" s="83"/>
      <c r="G12" s="84" t="str">
        <f t="shared" si="2"/>
        <v/>
      </c>
      <c r="H12" s="85"/>
      <c r="I12" s="120"/>
      <c r="J12" s="121"/>
      <c r="K12" s="121"/>
      <c r="L12" s="122"/>
      <c r="M12" s="43"/>
      <c r="N12" s="21">
        <f t="shared" si="3"/>
        <v>0</v>
      </c>
      <c r="O12" s="22">
        <f t="shared" si="4"/>
        <v>0</v>
      </c>
      <c r="P12" s="22">
        <f t="shared" si="0"/>
        <v>0</v>
      </c>
      <c r="Q12" s="22">
        <f t="shared" si="1"/>
        <v>0</v>
      </c>
      <c r="R12" s="22">
        <f t="shared" si="5"/>
        <v>0</v>
      </c>
      <c r="S12" s="21">
        <f t="shared" si="6"/>
        <v>0</v>
      </c>
      <c r="T12" s="21">
        <f t="shared" si="7"/>
        <v>0</v>
      </c>
      <c r="U12" s="21">
        <f t="shared" si="8"/>
        <v>0</v>
      </c>
      <c r="V12" s="21">
        <f t="shared" si="9"/>
        <v>0</v>
      </c>
      <c r="W12" s="21">
        <f t="shared" si="10"/>
        <v>0</v>
      </c>
      <c r="X12" s="21">
        <f t="shared" si="11"/>
        <v>0</v>
      </c>
      <c r="Y12" s="23">
        <f t="shared" si="12"/>
        <v>0</v>
      </c>
      <c r="Z12" s="21">
        <f t="shared" si="13"/>
        <v>1</v>
      </c>
      <c r="AA12" s="21">
        <f t="shared" si="14"/>
        <v>0</v>
      </c>
      <c r="AB12" s="24" t="s">
        <v>27</v>
      </c>
      <c r="AC12" s="25"/>
      <c r="AD12" s="24"/>
      <c r="AE12" s="99">
        <v>6</v>
      </c>
      <c r="AF12" s="99">
        <v>22</v>
      </c>
      <c r="AG12" s="99"/>
      <c r="AH12" s="105"/>
      <c r="AI12" s="105"/>
    </row>
    <row r="13" spans="1:35" ht="17.25" customHeight="1" x14ac:dyDescent="0.15">
      <c r="A13" s="28">
        <f t="shared" si="15"/>
        <v>46330</v>
      </c>
      <c r="B13" s="109" t="str">
        <f>IF(VLOOKUP(A13,休業日一覧!$1:$1048576,3,FALSE)&gt;="休","休",TEXT(A13,"aaa"))</f>
        <v>水</v>
      </c>
      <c r="C13" s="83"/>
      <c r="D13" s="29" t="s">
        <v>24</v>
      </c>
      <c r="E13" s="83"/>
      <c r="F13" s="83"/>
      <c r="G13" s="84" t="str">
        <f t="shared" si="2"/>
        <v/>
      </c>
      <c r="H13" s="85"/>
      <c r="I13" s="120"/>
      <c r="J13" s="121"/>
      <c r="K13" s="121"/>
      <c r="L13" s="122"/>
      <c r="M13" s="43"/>
      <c r="N13" s="21">
        <f t="shared" si="3"/>
        <v>1</v>
      </c>
      <c r="O13" s="22">
        <f t="shared" si="4"/>
        <v>0</v>
      </c>
      <c r="P13" s="22">
        <f t="shared" si="0"/>
        <v>0</v>
      </c>
      <c r="Q13" s="22">
        <f t="shared" si="1"/>
        <v>0</v>
      </c>
      <c r="R13" s="22">
        <f t="shared" si="5"/>
        <v>0</v>
      </c>
      <c r="S13" s="21">
        <f t="shared" si="6"/>
        <v>0</v>
      </c>
      <c r="T13" s="21">
        <f t="shared" si="7"/>
        <v>0</v>
      </c>
      <c r="U13" s="21">
        <f t="shared" si="8"/>
        <v>0</v>
      </c>
      <c r="V13" s="21">
        <f t="shared" si="9"/>
        <v>0</v>
      </c>
      <c r="W13" s="21">
        <f t="shared" si="10"/>
        <v>0</v>
      </c>
      <c r="X13" s="21">
        <f t="shared" si="11"/>
        <v>0</v>
      </c>
      <c r="Y13" s="23">
        <f t="shared" si="12"/>
        <v>0</v>
      </c>
      <c r="Z13" s="21">
        <f t="shared" si="13"/>
        <v>0</v>
      </c>
      <c r="AA13" s="21">
        <f t="shared" si="14"/>
        <v>1</v>
      </c>
      <c r="AB13" s="24" t="s">
        <v>28</v>
      </c>
      <c r="AC13" s="25"/>
      <c r="AD13" s="24"/>
      <c r="AE13" s="99">
        <v>7</v>
      </c>
      <c r="AF13" s="99">
        <v>21</v>
      </c>
      <c r="AG13" s="99"/>
      <c r="AH13" s="105"/>
      <c r="AI13" s="105"/>
    </row>
    <row r="14" spans="1:35" ht="17.25" customHeight="1" x14ac:dyDescent="0.15">
      <c r="A14" s="28">
        <f t="shared" si="15"/>
        <v>46331</v>
      </c>
      <c r="B14" s="109" t="str">
        <f>IF(VLOOKUP(A14,休業日一覧!$1:$1048576,3,FALSE)&gt;="休","休",TEXT(A14,"aaa"))</f>
        <v>木</v>
      </c>
      <c r="C14" s="83"/>
      <c r="D14" s="29" t="s">
        <v>24</v>
      </c>
      <c r="E14" s="83"/>
      <c r="F14" s="83"/>
      <c r="G14" s="84" t="str">
        <f t="shared" si="2"/>
        <v/>
      </c>
      <c r="H14" s="85"/>
      <c r="I14" s="120"/>
      <c r="J14" s="121"/>
      <c r="K14" s="121"/>
      <c r="L14" s="122"/>
      <c r="M14" s="43"/>
      <c r="N14" s="21">
        <f t="shared" si="3"/>
        <v>1</v>
      </c>
      <c r="O14" s="22">
        <f t="shared" si="4"/>
        <v>0</v>
      </c>
      <c r="P14" s="22">
        <f t="shared" si="0"/>
        <v>0</v>
      </c>
      <c r="Q14" s="22">
        <f t="shared" si="1"/>
        <v>0</v>
      </c>
      <c r="R14" s="22">
        <f t="shared" si="5"/>
        <v>0</v>
      </c>
      <c r="S14" s="21">
        <f t="shared" si="6"/>
        <v>0</v>
      </c>
      <c r="T14" s="21">
        <f t="shared" si="7"/>
        <v>0</v>
      </c>
      <c r="U14" s="21">
        <f t="shared" si="8"/>
        <v>0</v>
      </c>
      <c r="V14" s="21">
        <f t="shared" si="9"/>
        <v>0</v>
      </c>
      <c r="W14" s="21">
        <f t="shared" si="10"/>
        <v>0</v>
      </c>
      <c r="X14" s="21">
        <f t="shared" si="11"/>
        <v>0</v>
      </c>
      <c r="Y14" s="23">
        <f t="shared" si="12"/>
        <v>0</v>
      </c>
      <c r="Z14" s="21">
        <f t="shared" si="13"/>
        <v>0</v>
      </c>
      <c r="AA14" s="21">
        <f t="shared" si="14"/>
        <v>1</v>
      </c>
      <c r="AB14" s="24" t="s">
        <v>22</v>
      </c>
      <c r="AC14" s="25"/>
      <c r="AD14" s="24"/>
      <c r="AE14" s="99">
        <v>8</v>
      </c>
      <c r="AF14" s="99">
        <v>20</v>
      </c>
      <c r="AG14" s="99"/>
      <c r="AH14" s="105"/>
      <c r="AI14" s="105"/>
    </row>
    <row r="15" spans="1:35" ht="17.25" customHeight="1" x14ac:dyDescent="0.15">
      <c r="A15" s="28">
        <f t="shared" si="15"/>
        <v>46332</v>
      </c>
      <c r="B15" s="109" t="str">
        <f>IF(VLOOKUP(A15,休業日一覧!$1:$1048576,3,FALSE)&gt;="休","休",TEXT(A15,"aaa"))</f>
        <v>金</v>
      </c>
      <c r="C15" s="83"/>
      <c r="D15" s="29" t="s">
        <v>24</v>
      </c>
      <c r="E15" s="83"/>
      <c r="F15" s="83"/>
      <c r="G15" s="84" t="str">
        <f t="shared" si="2"/>
        <v/>
      </c>
      <c r="H15" s="85"/>
      <c r="I15" s="120"/>
      <c r="J15" s="121"/>
      <c r="K15" s="121"/>
      <c r="L15" s="122"/>
      <c r="M15" s="43"/>
      <c r="N15" s="21">
        <f t="shared" si="3"/>
        <v>1</v>
      </c>
      <c r="O15" s="22">
        <f>IF(COUNTIF(H15,"*休日*"),1,0)</f>
        <v>0</v>
      </c>
      <c r="P15" s="22">
        <f t="shared" si="0"/>
        <v>0</v>
      </c>
      <c r="Q15" s="22">
        <f t="shared" si="1"/>
        <v>0</v>
      </c>
      <c r="R15" s="22">
        <f t="shared" si="5"/>
        <v>0</v>
      </c>
      <c r="S15" s="21">
        <f t="shared" si="6"/>
        <v>0</v>
      </c>
      <c r="T15" s="21">
        <f t="shared" si="7"/>
        <v>0</v>
      </c>
      <c r="U15" s="21">
        <f t="shared" si="8"/>
        <v>0</v>
      </c>
      <c r="V15" s="21">
        <f t="shared" si="9"/>
        <v>0</v>
      </c>
      <c r="W15" s="21">
        <f t="shared" si="10"/>
        <v>0</v>
      </c>
      <c r="X15" s="21">
        <f t="shared" si="11"/>
        <v>0</v>
      </c>
      <c r="Y15" s="23">
        <f t="shared" si="12"/>
        <v>0</v>
      </c>
      <c r="Z15" s="21">
        <f t="shared" si="13"/>
        <v>0</v>
      </c>
      <c r="AA15" s="21">
        <f t="shared" si="14"/>
        <v>1</v>
      </c>
      <c r="AB15" s="24" t="s">
        <v>15</v>
      </c>
      <c r="AC15" s="25"/>
      <c r="AD15" s="24"/>
      <c r="AE15" s="99">
        <v>9</v>
      </c>
      <c r="AF15" s="99">
        <v>20</v>
      </c>
      <c r="AG15" s="99"/>
      <c r="AH15" s="105"/>
      <c r="AI15" s="105"/>
    </row>
    <row r="16" spans="1:35" ht="17.25" customHeight="1" x14ac:dyDescent="0.15">
      <c r="A16" s="28">
        <f t="shared" si="15"/>
        <v>46333</v>
      </c>
      <c r="B16" s="109" t="str">
        <f>IF(VLOOKUP(A16,休業日一覧!$1:$1048576,3,FALSE)&gt;="休","休",TEXT(A16,"aaa"))</f>
        <v>土</v>
      </c>
      <c r="C16" s="83"/>
      <c r="D16" s="29" t="s">
        <v>24</v>
      </c>
      <c r="E16" s="83"/>
      <c r="F16" s="83"/>
      <c r="G16" s="84" t="str">
        <f t="shared" si="2"/>
        <v/>
      </c>
      <c r="H16" s="85"/>
      <c r="I16" s="120" t="s">
        <v>127</v>
      </c>
      <c r="J16" s="121"/>
      <c r="K16" s="121"/>
      <c r="L16" s="122"/>
      <c r="M16" s="43"/>
      <c r="N16" s="21">
        <f t="shared" si="3"/>
        <v>0</v>
      </c>
      <c r="O16" s="22">
        <f t="shared" si="4"/>
        <v>0</v>
      </c>
      <c r="P16" s="22">
        <f t="shared" si="0"/>
        <v>0</v>
      </c>
      <c r="Q16" s="22">
        <f t="shared" si="1"/>
        <v>0</v>
      </c>
      <c r="R16" s="22">
        <f t="shared" si="5"/>
        <v>0</v>
      </c>
      <c r="S16" s="21">
        <f t="shared" si="6"/>
        <v>0</v>
      </c>
      <c r="T16" s="21">
        <f t="shared" si="7"/>
        <v>0</v>
      </c>
      <c r="U16" s="21">
        <f t="shared" si="8"/>
        <v>0</v>
      </c>
      <c r="V16" s="21">
        <f t="shared" si="9"/>
        <v>0</v>
      </c>
      <c r="W16" s="21">
        <f t="shared" si="10"/>
        <v>0</v>
      </c>
      <c r="X16" s="21">
        <f t="shared" si="11"/>
        <v>0</v>
      </c>
      <c r="Y16" s="23">
        <f t="shared" si="12"/>
        <v>0</v>
      </c>
      <c r="Z16" s="21">
        <f t="shared" si="13"/>
        <v>1</v>
      </c>
      <c r="AA16" s="21">
        <f t="shared" si="14"/>
        <v>0</v>
      </c>
      <c r="AB16" s="24" t="s">
        <v>29</v>
      </c>
      <c r="AC16" s="25"/>
      <c r="AD16" s="24"/>
      <c r="AE16" s="99">
        <v>10</v>
      </c>
      <c r="AF16" s="99">
        <v>22</v>
      </c>
      <c r="AG16" s="99"/>
      <c r="AH16" s="105"/>
      <c r="AI16" s="105"/>
    </row>
    <row r="17" spans="1:35" ht="17.25" customHeight="1" x14ac:dyDescent="0.15">
      <c r="A17" s="28">
        <f t="shared" si="15"/>
        <v>46334</v>
      </c>
      <c r="B17" s="109" t="str">
        <f>IF(VLOOKUP(A17,休業日一覧!$1:$1048576,3,FALSE)&gt;="休","休",TEXT(A17,"aaa"))</f>
        <v>日</v>
      </c>
      <c r="C17" s="83"/>
      <c r="D17" s="29" t="s">
        <v>24</v>
      </c>
      <c r="E17" s="83"/>
      <c r="F17" s="83"/>
      <c r="G17" s="84" t="str">
        <f t="shared" si="2"/>
        <v/>
      </c>
      <c r="H17" s="85"/>
      <c r="I17" s="120"/>
      <c r="J17" s="121"/>
      <c r="K17" s="121"/>
      <c r="L17" s="122"/>
      <c r="M17" s="43"/>
      <c r="N17" s="21">
        <f t="shared" si="3"/>
        <v>0</v>
      </c>
      <c r="O17" s="22">
        <f t="shared" si="4"/>
        <v>0</v>
      </c>
      <c r="P17" s="22">
        <f t="shared" si="0"/>
        <v>0</v>
      </c>
      <c r="Q17" s="22">
        <f t="shared" si="1"/>
        <v>0</v>
      </c>
      <c r="R17" s="22">
        <f t="shared" si="5"/>
        <v>0</v>
      </c>
      <c r="S17" s="21">
        <f t="shared" si="6"/>
        <v>0</v>
      </c>
      <c r="T17" s="21">
        <f t="shared" si="7"/>
        <v>0</v>
      </c>
      <c r="U17" s="21">
        <f t="shared" si="8"/>
        <v>0</v>
      </c>
      <c r="V17" s="21">
        <f t="shared" si="9"/>
        <v>0</v>
      </c>
      <c r="W17" s="21">
        <f t="shared" si="10"/>
        <v>0</v>
      </c>
      <c r="X17" s="21">
        <f t="shared" si="11"/>
        <v>0</v>
      </c>
      <c r="Y17" s="23">
        <f t="shared" si="12"/>
        <v>0</v>
      </c>
      <c r="Z17" s="21">
        <f t="shared" si="13"/>
        <v>1</v>
      </c>
      <c r="AA17" s="21">
        <f t="shared" si="14"/>
        <v>0</v>
      </c>
      <c r="AB17" s="24" t="s">
        <v>82</v>
      </c>
      <c r="AC17" s="25"/>
      <c r="AD17" s="24"/>
      <c r="AE17" s="99">
        <v>11</v>
      </c>
      <c r="AF17" s="99">
        <v>19</v>
      </c>
      <c r="AG17" s="99"/>
      <c r="AH17" s="105"/>
      <c r="AI17" s="105"/>
    </row>
    <row r="18" spans="1:35" ht="17.25" customHeight="1" x14ac:dyDescent="0.15">
      <c r="A18" s="28">
        <f t="shared" si="15"/>
        <v>46335</v>
      </c>
      <c r="B18" s="109" t="str">
        <f>IF(VLOOKUP(A18,休業日一覧!$1:$1048576,3,FALSE)&gt;="休","休",TEXT(A18,"aaa"))</f>
        <v>月</v>
      </c>
      <c r="C18" s="83"/>
      <c r="D18" s="29" t="s">
        <v>24</v>
      </c>
      <c r="E18" s="83"/>
      <c r="F18" s="83"/>
      <c r="G18" s="84" t="str">
        <f t="shared" si="2"/>
        <v/>
      </c>
      <c r="H18" s="85"/>
      <c r="I18" s="120"/>
      <c r="J18" s="121"/>
      <c r="K18" s="121"/>
      <c r="L18" s="122"/>
      <c r="M18" s="43"/>
      <c r="N18" s="21">
        <f t="shared" si="3"/>
        <v>1</v>
      </c>
      <c r="O18" s="22">
        <f t="shared" si="4"/>
        <v>0</v>
      </c>
      <c r="P18" s="22">
        <f t="shared" si="0"/>
        <v>0</v>
      </c>
      <c r="Q18" s="22">
        <f t="shared" si="1"/>
        <v>0</v>
      </c>
      <c r="R18" s="22">
        <f t="shared" si="5"/>
        <v>0</v>
      </c>
      <c r="S18" s="21">
        <f t="shared" si="6"/>
        <v>0</v>
      </c>
      <c r="T18" s="21">
        <f t="shared" si="7"/>
        <v>0</v>
      </c>
      <c r="U18" s="21">
        <f t="shared" si="8"/>
        <v>0</v>
      </c>
      <c r="V18" s="21">
        <f t="shared" si="9"/>
        <v>0</v>
      </c>
      <c r="W18" s="21">
        <f t="shared" si="10"/>
        <v>0</v>
      </c>
      <c r="X18" s="21">
        <f t="shared" si="11"/>
        <v>0</v>
      </c>
      <c r="Y18" s="23">
        <f t="shared" si="12"/>
        <v>0</v>
      </c>
      <c r="Z18" s="21">
        <f t="shared" si="13"/>
        <v>0</v>
      </c>
      <c r="AA18" s="21">
        <f t="shared" si="14"/>
        <v>1</v>
      </c>
      <c r="AB18" s="24"/>
      <c r="AC18" s="25"/>
      <c r="AD18" s="24"/>
      <c r="AE18" s="99">
        <v>12</v>
      </c>
      <c r="AF18" s="99">
        <v>20</v>
      </c>
      <c r="AG18" s="99"/>
      <c r="AH18" s="105"/>
      <c r="AI18" s="105"/>
    </row>
    <row r="19" spans="1:35" ht="17.25" customHeight="1" x14ac:dyDescent="0.15">
      <c r="A19" s="28">
        <f t="shared" si="15"/>
        <v>46336</v>
      </c>
      <c r="B19" s="109" t="str">
        <f>IF(VLOOKUP(A19,休業日一覧!$1:$1048576,3,FALSE)&gt;="休","休",TEXT(A19,"aaa"))</f>
        <v>火</v>
      </c>
      <c r="C19" s="83"/>
      <c r="D19" s="29" t="s">
        <v>24</v>
      </c>
      <c r="E19" s="83"/>
      <c r="F19" s="83"/>
      <c r="G19" s="84" t="str">
        <f t="shared" si="2"/>
        <v/>
      </c>
      <c r="H19" s="85"/>
      <c r="I19" s="120"/>
      <c r="J19" s="121"/>
      <c r="K19" s="121"/>
      <c r="L19" s="122"/>
      <c r="M19" s="43"/>
      <c r="N19" s="21">
        <f t="shared" si="3"/>
        <v>1</v>
      </c>
      <c r="O19" s="22">
        <f t="shared" si="4"/>
        <v>0</v>
      </c>
      <c r="P19" s="22">
        <f t="shared" si="0"/>
        <v>0</v>
      </c>
      <c r="Q19" s="22">
        <f t="shared" si="1"/>
        <v>0</v>
      </c>
      <c r="R19" s="22">
        <f t="shared" si="5"/>
        <v>0</v>
      </c>
      <c r="S19" s="21">
        <f t="shared" si="6"/>
        <v>0</v>
      </c>
      <c r="T19" s="21">
        <f t="shared" si="7"/>
        <v>0</v>
      </c>
      <c r="U19" s="21">
        <f t="shared" si="8"/>
        <v>0</v>
      </c>
      <c r="V19" s="21">
        <f t="shared" si="9"/>
        <v>0</v>
      </c>
      <c r="W19" s="21">
        <f t="shared" si="10"/>
        <v>0</v>
      </c>
      <c r="X19" s="21">
        <f t="shared" si="11"/>
        <v>0</v>
      </c>
      <c r="Y19" s="23">
        <f t="shared" si="12"/>
        <v>0</v>
      </c>
      <c r="Z19" s="21">
        <f t="shared" si="13"/>
        <v>0</v>
      </c>
      <c r="AA19" s="21">
        <f t="shared" si="14"/>
        <v>1</v>
      </c>
      <c r="AB19" s="24"/>
      <c r="AC19" s="25"/>
      <c r="AD19" s="24"/>
      <c r="AE19" s="99">
        <v>1</v>
      </c>
      <c r="AF19" s="99">
        <v>19</v>
      </c>
      <c r="AG19" s="99"/>
      <c r="AH19" s="105"/>
      <c r="AI19" s="105"/>
    </row>
    <row r="20" spans="1:35" ht="17.25" customHeight="1" x14ac:dyDescent="0.15">
      <c r="A20" s="28">
        <f t="shared" si="15"/>
        <v>46337</v>
      </c>
      <c r="B20" s="109" t="str">
        <f>IF(VLOOKUP(A20,休業日一覧!$1:$1048576,3,FALSE)&gt;="休","休",TEXT(A20,"aaa"))</f>
        <v>水</v>
      </c>
      <c r="C20" s="83"/>
      <c r="D20" s="29" t="s">
        <v>24</v>
      </c>
      <c r="E20" s="83"/>
      <c r="F20" s="83"/>
      <c r="G20" s="84" t="str">
        <f t="shared" si="2"/>
        <v/>
      </c>
      <c r="H20" s="85"/>
      <c r="I20" s="123"/>
      <c r="J20" s="124"/>
      <c r="K20" s="124"/>
      <c r="L20" s="125"/>
      <c r="M20" s="43"/>
      <c r="N20" s="21">
        <f t="shared" si="3"/>
        <v>1</v>
      </c>
      <c r="O20" s="22">
        <f t="shared" si="4"/>
        <v>0</v>
      </c>
      <c r="P20" s="22">
        <f t="shared" si="0"/>
        <v>0</v>
      </c>
      <c r="Q20" s="22">
        <f t="shared" si="1"/>
        <v>0</v>
      </c>
      <c r="R20" s="22">
        <f t="shared" si="5"/>
        <v>0</v>
      </c>
      <c r="S20" s="21">
        <f t="shared" si="6"/>
        <v>0</v>
      </c>
      <c r="T20" s="21">
        <f t="shared" si="7"/>
        <v>0</v>
      </c>
      <c r="U20" s="21">
        <f t="shared" si="8"/>
        <v>0</v>
      </c>
      <c r="V20" s="21">
        <f t="shared" si="9"/>
        <v>0</v>
      </c>
      <c r="W20" s="21">
        <f t="shared" si="10"/>
        <v>0</v>
      </c>
      <c r="X20" s="21">
        <f t="shared" si="11"/>
        <v>0</v>
      </c>
      <c r="Y20" s="23">
        <f t="shared" si="12"/>
        <v>0</v>
      </c>
      <c r="Z20" s="21">
        <f t="shared" si="13"/>
        <v>0</v>
      </c>
      <c r="AA20" s="21">
        <f t="shared" si="14"/>
        <v>1</v>
      </c>
      <c r="AB20" s="24"/>
      <c r="AC20" s="25"/>
      <c r="AD20" s="24"/>
      <c r="AE20" s="99">
        <v>2</v>
      </c>
      <c r="AF20" s="99">
        <v>18</v>
      </c>
      <c r="AG20" s="99"/>
      <c r="AH20" s="105"/>
      <c r="AI20" s="105"/>
    </row>
    <row r="21" spans="1:35" ht="17.25" customHeight="1" x14ac:dyDescent="0.15">
      <c r="A21" s="28">
        <f t="shared" si="15"/>
        <v>46338</v>
      </c>
      <c r="B21" s="109" t="str">
        <f>IF(VLOOKUP(A21,休業日一覧!$1:$1048576,3,FALSE)&gt;="休","休",TEXT(A21,"aaa"))</f>
        <v>木</v>
      </c>
      <c r="C21" s="83"/>
      <c r="D21" s="29" t="s">
        <v>24</v>
      </c>
      <c r="E21" s="83"/>
      <c r="F21" s="83"/>
      <c r="G21" s="84" t="str">
        <f t="shared" si="2"/>
        <v/>
      </c>
      <c r="H21" s="85"/>
      <c r="I21" s="126"/>
      <c r="J21" s="127"/>
      <c r="K21" s="127"/>
      <c r="L21" s="128"/>
      <c r="M21" s="43"/>
      <c r="N21" s="21">
        <f t="shared" si="3"/>
        <v>1</v>
      </c>
      <c r="O21" s="22">
        <f t="shared" si="4"/>
        <v>0</v>
      </c>
      <c r="P21" s="22">
        <f t="shared" si="0"/>
        <v>0</v>
      </c>
      <c r="Q21" s="22">
        <f t="shared" si="1"/>
        <v>0</v>
      </c>
      <c r="R21" s="22">
        <f t="shared" si="5"/>
        <v>0</v>
      </c>
      <c r="S21" s="21">
        <f t="shared" si="6"/>
        <v>0</v>
      </c>
      <c r="T21" s="21">
        <f t="shared" si="7"/>
        <v>0</v>
      </c>
      <c r="U21" s="21">
        <f t="shared" si="8"/>
        <v>0</v>
      </c>
      <c r="V21" s="21">
        <f t="shared" si="9"/>
        <v>0</v>
      </c>
      <c r="W21" s="21">
        <f t="shared" si="10"/>
        <v>0</v>
      </c>
      <c r="X21" s="21">
        <f t="shared" si="11"/>
        <v>0</v>
      </c>
      <c r="Y21" s="23">
        <f t="shared" si="12"/>
        <v>0</v>
      </c>
      <c r="Z21" s="21">
        <f t="shared" si="13"/>
        <v>0</v>
      </c>
      <c r="AA21" s="21">
        <f t="shared" si="14"/>
        <v>1</v>
      </c>
      <c r="AB21" s="24"/>
      <c r="AC21" s="25"/>
      <c r="AD21" s="24"/>
      <c r="AE21" s="99">
        <v>3</v>
      </c>
      <c r="AF21" s="99">
        <v>23</v>
      </c>
      <c r="AG21" s="99"/>
      <c r="AH21" s="105"/>
      <c r="AI21" s="105"/>
    </row>
    <row r="22" spans="1:35" ht="17.25" customHeight="1" x14ac:dyDescent="0.15">
      <c r="A22" s="28">
        <f t="shared" si="15"/>
        <v>46339</v>
      </c>
      <c r="B22" s="109" t="str">
        <f>IF(VLOOKUP(A22,休業日一覧!$1:$1048576,3,FALSE)&gt;="休","休",TEXT(A22,"aaa"))</f>
        <v>金</v>
      </c>
      <c r="C22" s="83"/>
      <c r="D22" s="29" t="s">
        <v>24</v>
      </c>
      <c r="E22" s="83"/>
      <c r="F22" s="83"/>
      <c r="G22" s="84" t="str">
        <f t="shared" si="2"/>
        <v/>
      </c>
      <c r="H22" s="85"/>
      <c r="I22" s="126"/>
      <c r="J22" s="127"/>
      <c r="K22" s="127"/>
      <c r="L22" s="128"/>
      <c r="M22" s="43"/>
      <c r="N22" s="21">
        <f t="shared" si="3"/>
        <v>1</v>
      </c>
      <c r="O22" s="22">
        <f t="shared" si="4"/>
        <v>0</v>
      </c>
      <c r="P22" s="22">
        <f t="shared" si="0"/>
        <v>0</v>
      </c>
      <c r="Q22" s="22">
        <f t="shared" si="1"/>
        <v>0</v>
      </c>
      <c r="R22" s="22">
        <f t="shared" si="5"/>
        <v>0</v>
      </c>
      <c r="S22" s="21">
        <f t="shared" si="6"/>
        <v>0</v>
      </c>
      <c r="T22" s="21">
        <f t="shared" si="7"/>
        <v>0</v>
      </c>
      <c r="U22" s="21">
        <f t="shared" si="8"/>
        <v>0</v>
      </c>
      <c r="V22" s="21">
        <f t="shared" si="9"/>
        <v>0</v>
      </c>
      <c r="W22" s="21">
        <f t="shared" si="10"/>
        <v>0</v>
      </c>
      <c r="X22" s="21">
        <f t="shared" si="11"/>
        <v>0</v>
      </c>
      <c r="Y22" s="23">
        <f t="shared" si="12"/>
        <v>0</v>
      </c>
      <c r="Z22" s="21">
        <f t="shared" si="13"/>
        <v>0</v>
      </c>
      <c r="AA22" s="21">
        <f t="shared" si="14"/>
        <v>1</v>
      </c>
      <c r="AB22" s="24"/>
      <c r="AC22" s="25"/>
      <c r="AD22" s="52"/>
      <c r="AE22" s="99"/>
      <c r="AF22" s="99"/>
      <c r="AG22" s="99"/>
      <c r="AH22" s="105"/>
      <c r="AI22" s="105"/>
    </row>
    <row r="23" spans="1:35" ht="17.25" customHeight="1" x14ac:dyDescent="0.15">
      <c r="A23" s="28">
        <f t="shared" si="15"/>
        <v>46340</v>
      </c>
      <c r="B23" s="109" t="str">
        <f>IF(VLOOKUP(A23,休業日一覧!$1:$1048576,3,FALSE)&gt;="休","休",TEXT(A23,"aaa"))</f>
        <v>土</v>
      </c>
      <c r="C23" s="83"/>
      <c r="D23" s="29" t="s">
        <v>24</v>
      </c>
      <c r="E23" s="83"/>
      <c r="F23" s="83"/>
      <c r="G23" s="84" t="str">
        <f t="shared" si="2"/>
        <v/>
      </c>
      <c r="H23" s="85"/>
      <c r="I23" s="126"/>
      <c r="J23" s="127"/>
      <c r="K23" s="127"/>
      <c r="L23" s="128"/>
      <c r="M23" s="43"/>
      <c r="N23" s="21">
        <f t="shared" si="3"/>
        <v>0</v>
      </c>
      <c r="O23" s="22">
        <f t="shared" si="4"/>
        <v>0</v>
      </c>
      <c r="P23" s="22">
        <f t="shared" si="0"/>
        <v>0</v>
      </c>
      <c r="Q23" s="22">
        <f t="shared" si="1"/>
        <v>0</v>
      </c>
      <c r="R23" s="22">
        <f t="shared" si="5"/>
        <v>0</v>
      </c>
      <c r="S23" s="21">
        <f t="shared" si="6"/>
        <v>0</v>
      </c>
      <c r="T23" s="21">
        <f t="shared" si="7"/>
        <v>0</v>
      </c>
      <c r="U23" s="21">
        <f t="shared" si="8"/>
        <v>0</v>
      </c>
      <c r="V23" s="21">
        <f t="shared" si="9"/>
        <v>0</v>
      </c>
      <c r="W23" s="21">
        <f t="shared" si="10"/>
        <v>0</v>
      </c>
      <c r="X23" s="21">
        <f t="shared" si="11"/>
        <v>0</v>
      </c>
      <c r="Y23" s="23">
        <f t="shared" si="12"/>
        <v>0</v>
      </c>
      <c r="Z23" s="21">
        <f t="shared" si="13"/>
        <v>1</v>
      </c>
      <c r="AA23" s="21">
        <f t="shared" si="14"/>
        <v>0</v>
      </c>
      <c r="AB23" s="24"/>
      <c r="AC23" s="25"/>
      <c r="AD23" s="52"/>
      <c r="AE23" s="106"/>
      <c r="AF23" s="105"/>
      <c r="AG23" s="88"/>
      <c r="AH23" s="105"/>
      <c r="AI23" s="105"/>
    </row>
    <row r="24" spans="1:35" ht="17.25" customHeight="1" x14ac:dyDescent="0.15">
      <c r="A24" s="28">
        <f t="shared" si="15"/>
        <v>46341</v>
      </c>
      <c r="B24" s="109" t="str">
        <f>IF(VLOOKUP(A24,休業日一覧!$1:$1048576,3,FALSE)&gt;="休","休",TEXT(A24,"aaa"))</f>
        <v>日</v>
      </c>
      <c r="C24" s="83"/>
      <c r="D24" s="29" t="s">
        <v>24</v>
      </c>
      <c r="E24" s="83"/>
      <c r="F24" s="83"/>
      <c r="G24" s="84" t="str">
        <f t="shared" si="2"/>
        <v/>
      </c>
      <c r="H24" s="85"/>
      <c r="I24" s="126"/>
      <c r="J24" s="127"/>
      <c r="K24" s="127"/>
      <c r="L24" s="128"/>
      <c r="M24" s="43"/>
      <c r="N24" s="21">
        <f t="shared" si="3"/>
        <v>0</v>
      </c>
      <c r="O24" s="22">
        <f t="shared" si="4"/>
        <v>0</v>
      </c>
      <c r="P24" s="22">
        <f t="shared" si="0"/>
        <v>0</v>
      </c>
      <c r="Q24" s="22">
        <f t="shared" si="1"/>
        <v>0</v>
      </c>
      <c r="R24" s="22">
        <f t="shared" si="5"/>
        <v>0</v>
      </c>
      <c r="S24" s="21">
        <f t="shared" si="6"/>
        <v>0</v>
      </c>
      <c r="T24" s="21">
        <f t="shared" si="7"/>
        <v>0</v>
      </c>
      <c r="U24" s="21">
        <f t="shared" si="8"/>
        <v>0</v>
      </c>
      <c r="V24" s="21">
        <f t="shared" si="9"/>
        <v>0</v>
      </c>
      <c r="W24" s="21">
        <f t="shared" si="10"/>
        <v>0</v>
      </c>
      <c r="X24" s="21">
        <f t="shared" si="11"/>
        <v>0</v>
      </c>
      <c r="Y24" s="23">
        <f t="shared" si="12"/>
        <v>0</v>
      </c>
      <c r="Z24" s="21">
        <f t="shared" si="13"/>
        <v>1</v>
      </c>
      <c r="AA24" s="21">
        <f t="shared" si="14"/>
        <v>0</v>
      </c>
      <c r="AB24" s="24"/>
      <c r="AC24" s="25"/>
      <c r="AD24" s="53"/>
      <c r="AE24" s="106"/>
      <c r="AF24" s="105"/>
      <c r="AG24" s="88"/>
      <c r="AH24" s="105"/>
      <c r="AI24" s="105"/>
    </row>
    <row r="25" spans="1:35" ht="17.25" customHeight="1" x14ac:dyDescent="0.15">
      <c r="A25" s="28">
        <f t="shared" si="15"/>
        <v>46342</v>
      </c>
      <c r="B25" s="109" t="str">
        <f>IF(VLOOKUP(A25,休業日一覧!$1:$1048576,3,FALSE)&gt;="休","休",TEXT(A25,"aaa"))</f>
        <v>月</v>
      </c>
      <c r="C25" s="83"/>
      <c r="D25" s="29" t="s">
        <v>24</v>
      </c>
      <c r="E25" s="83"/>
      <c r="F25" s="83"/>
      <c r="G25" s="84" t="str">
        <f t="shared" si="2"/>
        <v/>
      </c>
      <c r="H25" s="85"/>
      <c r="I25" s="126"/>
      <c r="J25" s="127"/>
      <c r="K25" s="127"/>
      <c r="L25" s="128"/>
      <c r="M25" s="43"/>
      <c r="N25" s="21">
        <f t="shared" si="3"/>
        <v>1</v>
      </c>
      <c r="O25" s="22">
        <f t="shared" si="4"/>
        <v>0</v>
      </c>
      <c r="P25" s="22">
        <f t="shared" si="0"/>
        <v>0</v>
      </c>
      <c r="Q25" s="22">
        <f t="shared" si="1"/>
        <v>0</v>
      </c>
      <c r="R25" s="22">
        <f t="shared" si="5"/>
        <v>0</v>
      </c>
      <c r="S25" s="21">
        <f t="shared" si="6"/>
        <v>0</v>
      </c>
      <c r="T25" s="21">
        <f t="shared" si="7"/>
        <v>0</v>
      </c>
      <c r="U25" s="21">
        <f t="shared" si="8"/>
        <v>0</v>
      </c>
      <c r="V25" s="21">
        <f t="shared" si="9"/>
        <v>0</v>
      </c>
      <c r="W25" s="21">
        <f t="shared" si="10"/>
        <v>0</v>
      </c>
      <c r="X25" s="21">
        <f t="shared" si="11"/>
        <v>0</v>
      </c>
      <c r="Y25" s="23">
        <f t="shared" si="12"/>
        <v>0</v>
      </c>
      <c r="Z25" s="21">
        <f t="shared" si="13"/>
        <v>0</v>
      </c>
      <c r="AA25" s="21">
        <f t="shared" si="14"/>
        <v>1</v>
      </c>
      <c r="AB25" s="24"/>
      <c r="AC25" s="25"/>
      <c r="AD25" s="52"/>
      <c r="AE25" s="106"/>
      <c r="AF25" s="105"/>
      <c r="AG25" s="88"/>
      <c r="AH25" s="105"/>
      <c r="AI25" s="105"/>
    </row>
    <row r="26" spans="1:35" ht="17.25" customHeight="1" x14ac:dyDescent="0.15">
      <c r="A26" s="28">
        <f t="shared" si="15"/>
        <v>46343</v>
      </c>
      <c r="B26" s="109" t="str">
        <f>IF(VLOOKUP(A26,休業日一覧!$1:$1048576,3,FALSE)&gt;="休","休",TEXT(A26,"aaa"))</f>
        <v>火</v>
      </c>
      <c r="C26" s="83"/>
      <c r="D26" s="29" t="s">
        <v>24</v>
      </c>
      <c r="E26" s="83"/>
      <c r="F26" s="83"/>
      <c r="G26" s="84" t="str">
        <f t="shared" si="2"/>
        <v/>
      </c>
      <c r="H26" s="85"/>
      <c r="I26" s="126"/>
      <c r="J26" s="127"/>
      <c r="K26" s="127"/>
      <c r="L26" s="128"/>
      <c r="M26" s="43"/>
      <c r="N26" s="21">
        <f t="shared" si="3"/>
        <v>1</v>
      </c>
      <c r="O26" s="22">
        <f t="shared" si="4"/>
        <v>0</v>
      </c>
      <c r="P26" s="22">
        <f t="shared" si="0"/>
        <v>0</v>
      </c>
      <c r="Q26" s="22">
        <f t="shared" si="1"/>
        <v>0</v>
      </c>
      <c r="R26" s="22">
        <f t="shared" si="5"/>
        <v>0</v>
      </c>
      <c r="S26" s="21">
        <f t="shared" si="6"/>
        <v>0</v>
      </c>
      <c r="T26" s="21">
        <f t="shared" si="7"/>
        <v>0</v>
      </c>
      <c r="U26" s="21">
        <f t="shared" si="8"/>
        <v>0</v>
      </c>
      <c r="V26" s="21">
        <f t="shared" si="9"/>
        <v>0</v>
      </c>
      <c r="W26" s="21">
        <f t="shared" si="10"/>
        <v>0</v>
      </c>
      <c r="X26" s="21">
        <f t="shared" si="11"/>
        <v>0</v>
      </c>
      <c r="Y26" s="23">
        <f t="shared" si="12"/>
        <v>0</v>
      </c>
      <c r="Z26" s="21">
        <f t="shared" si="13"/>
        <v>0</v>
      </c>
      <c r="AA26" s="21">
        <f t="shared" si="14"/>
        <v>1</v>
      </c>
      <c r="AB26" s="24"/>
      <c r="AC26" s="25"/>
      <c r="AD26" s="52"/>
      <c r="AE26" s="106"/>
      <c r="AF26" s="105"/>
      <c r="AG26" s="88"/>
      <c r="AH26" s="105"/>
      <c r="AI26" s="105"/>
    </row>
    <row r="27" spans="1:35" ht="17.25" customHeight="1" x14ac:dyDescent="0.15">
      <c r="A27" s="28">
        <f t="shared" si="15"/>
        <v>46344</v>
      </c>
      <c r="B27" s="109" t="str">
        <f>IF(VLOOKUP(A27,休業日一覧!$1:$1048576,3,FALSE)&gt;="休","休",TEXT(A27,"aaa"))</f>
        <v>水</v>
      </c>
      <c r="C27" s="83"/>
      <c r="D27" s="29" t="s">
        <v>24</v>
      </c>
      <c r="E27" s="83"/>
      <c r="F27" s="83"/>
      <c r="G27" s="84" t="str">
        <f t="shared" si="2"/>
        <v/>
      </c>
      <c r="H27" s="85"/>
      <c r="I27" s="126"/>
      <c r="J27" s="127"/>
      <c r="K27" s="127"/>
      <c r="L27" s="128"/>
      <c r="M27" s="43"/>
      <c r="N27" s="21">
        <f t="shared" si="3"/>
        <v>1</v>
      </c>
      <c r="O27" s="22">
        <f t="shared" si="4"/>
        <v>0</v>
      </c>
      <c r="P27" s="22">
        <f t="shared" si="0"/>
        <v>0</v>
      </c>
      <c r="Q27" s="22">
        <f t="shared" si="1"/>
        <v>0</v>
      </c>
      <c r="R27" s="22">
        <f t="shared" si="5"/>
        <v>0</v>
      </c>
      <c r="S27" s="21">
        <f t="shared" si="6"/>
        <v>0</v>
      </c>
      <c r="T27" s="21">
        <f t="shared" si="7"/>
        <v>0</v>
      </c>
      <c r="U27" s="21">
        <f t="shared" si="8"/>
        <v>0</v>
      </c>
      <c r="V27" s="21">
        <f t="shared" si="9"/>
        <v>0</v>
      </c>
      <c r="W27" s="21">
        <f t="shared" si="10"/>
        <v>0</v>
      </c>
      <c r="X27" s="21">
        <f t="shared" si="11"/>
        <v>0</v>
      </c>
      <c r="Y27" s="23">
        <f t="shared" si="12"/>
        <v>0</v>
      </c>
      <c r="Z27" s="21">
        <f t="shared" si="13"/>
        <v>0</v>
      </c>
      <c r="AA27" s="21">
        <f t="shared" si="14"/>
        <v>1</v>
      </c>
      <c r="AB27" s="24"/>
      <c r="AC27" s="25"/>
      <c r="AD27" s="52"/>
      <c r="AE27" s="106"/>
      <c r="AF27" s="105"/>
      <c r="AG27" s="88"/>
      <c r="AH27" s="105"/>
      <c r="AI27" s="105"/>
    </row>
    <row r="28" spans="1:35" ht="17.25" customHeight="1" x14ac:dyDescent="0.15">
      <c r="A28" s="28">
        <f t="shared" si="15"/>
        <v>46345</v>
      </c>
      <c r="B28" s="109" t="str">
        <f>IF(VLOOKUP(A28,休業日一覧!$1:$1048576,3,FALSE)&gt;="休","休",TEXT(A28,"aaa"))</f>
        <v>木</v>
      </c>
      <c r="C28" s="83"/>
      <c r="D28" s="29" t="s">
        <v>24</v>
      </c>
      <c r="E28" s="83"/>
      <c r="F28" s="83"/>
      <c r="G28" s="84" t="str">
        <f t="shared" si="2"/>
        <v/>
      </c>
      <c r="H28" s="85"/>
      <c r="I28" s="126"/>
      <c r="J28" s="127"/>
      <c r="K28" s="127"/>
      <c r="L28" s="128"/>
      <c r="M28" s="43"/>
      <c r="N28" s="21">
        <f t="shared" si="3"/>
        <v>1</v>
      </c>
      <c r="O28" s="22">
        <f t="shared" si="4"/>
        <v>0</v>
      </c>
      <c r="P28" s="22">
        <f t="shared" si="0"/>
        <v>0</v>
      </c>
      <c r="Q28" s="22">
        <f t="shared" si="1"/>
        <v>0</v>
      </c>
      <c r="R28" s="22">
        <f t="shared" si="5"/>
        <v>0</v>
      </c>
      <c r="S28" s="21">
        <f t="shared" si="6"/>
        <v>0</v>
      </c>
      <c r="T28" s="21">
        <f t="shared" si="7"/>
        <v>0</v>
      </c>
      <c r="U28" s="21">
        <f t="shared" si="8"/>
        <v>0</v>
      </c>
      <c r="V28" s="21">
        <f t="shared" si="9"/>
        <v>0</v>
      </c>
      <c r="W28" s="21">
        <f t="shared" si="10"/>
        <v>0</v>
      </c>
      <c r="X28" s="21">
        <f t="shared" si="11"/>
        <v>0</v>
      </c>
      <c r="Y28" s="23">
        <f t="shared" si="12"/>
        <v>0</v>
      </c>
      <c r="Z28" s="21">
        <f t="shared" si="13"/>
        <v>0</v>
      </c>
      <c r="AA28" s="21">
        <f t="shared" si="14"/>
        <v>1</v>
      </c>
      <c r="AB28" s="24"/>
      <c r="AC28" s="25"/>
      <c r="AD28" s="52"/>
      <c r="AE28" s="106"/>
      <c r="AF28" s="105"/>
      <c r="AG28" s="88"/>
      <c r="AH28" s="105"/>
      <c r="AI28" s="105"/>
    </row>
    <row r="29" spans="1:35" ht="17.25" customHeight="1" x14ac:dyDescent="0.15">
      <c r="A29" s="28">
        <f t="shared" si="15"/>
        <v>46346</v>
      </c>
      <c r="B29" s="109" t="str">
        <f>IF(VLOOKUP(A29,休業日一覧!$1:$1048576,3,FALSE)&gt;="休","休",TEXT(A29,"aaa"))</f>
        <v>金</v>
      </c>
      <c r="C29" s="83"/>
      <c r="D29" s="29" t="s">
        <v>24</v>
      </c>
      <c r="E29" s="83"/>
      <c r="F29" s="83"/>
      <c r="G29" s="84" t="str">
        <f t="shared" si="2"/>
        <v/>
      </c>
      <c r="H29" s="85"/>
      <c r="I29" s="126"/>
      <c r="J29" s="127"/>
      <c r="K29" s="127"/>
      <c r="L29" s="128"/>
      <c r="M29" s="43"/>
      <c r="N29" s="21">
        <f t="shared" si="3"/>
        <v>1</v>
      </c>
      <c r="O29" s="22">
        <f t="shared" si="4"/>
        <v>0</v>
      </c>
      <c r="P29" s="22">
        <f t="shared" si="0"/>
        <v>0</v>
      </c>
      <c r="Q29" s="22">
        <f t="shared" si="1"/>
        <v>0</v>
      </c>
      <c r="R29" s="22">
        <f t="shared" si="5"/>
        <v>0</v>
      </c>
      <c r="S29" s="21">
        <f t="shared" si="6"/>
        <v>0</v>
      </c>
      <c r="T29" s="21">
        <f t="shared" si="7"/>
        <v>0</v>
      </c>
      <c r="U29" s="21">
        <f t="shared" si="8"/>
        <v>0</v>
      </c>
      <c r="V29" s="21">
        <f t="shared" si="9"/>
        <v>0</v>
      </c>
      <c r="W29" s="21">
        <f t="shared" si="10"/>
        <v>0</v>
      </c>
      <c r="X29" s="21">
        <f t="shared" si="11"/>
        <v>0</v>
      </c>
      <c r="Y29" s="23">
        <f t="shared" si="12"/>
        <v>0</v>
      </c>
      <c r="Z29" s="21">
        <f t="shared" si="13"/>
        <v>0</v>
      </c>
      <c r="AA29" s="21">
        <f t="shared" si="14"/>
        <v>1</v>
      </c>
      <c r="AB29" s="24"/>
      <c r="AC29" s="25"/>
      <c r="AD29" s="52"/>
      <c r="AE29" s="106"/>
      <c r="AF29" s="105"/>
      <c r="AG29" s="88"/>
      <c r="AH29" s="105"/>
      <c r="AI29" s="105"/>
    </row>
    <row r="30" spans="1:35" ht="17.25" customHeight="1" x14ac:dyDescent="0.15">
      <c r="A30" s="28">
        <f t="shared" si="15"/>
        <v>46347</v>
      </c>
      <c r="B30" s="109" t="str">
        <f>IF(VLOOKUP(A30,休業日一覧!$1:$1048576,3,FALSE)&gt;="休","休",TEXT(A30,"aaa"))</f>
        <v>土</v>
      </c>
      <c r="C30" s="83"/>
      <c r="D30" s="29" t="s">
        <v>24</v>
      </c>
      <c r="E30" s="83"/>
      <c r="F30" s="83"/>
      <c r="G30" s="84" t="str">
        <f t="shared" si="2"/>
        <v/>
      </c>
      <c r="H30" s="85"/>
      <c r="I30" s="129"/>
      <c r="J30" s="130"/>
      <c r="K30" s="130"/>
      <c r="L30" s="131"/>
      <c r="M30" s="43"/>
      <c r="N30" s="21">
        <f t="shared" si="3"/>
        <v>0</v>
      </c>
      <c r="O30" s="22">
        <f t="shared" si="4"/>
        <v>0</v>
      </c>
      <c r="P30" s="22">
        <f t="shared" si="0"/>
        <v>0</v>
      </c>
      <c r="Q30" s="22">
        <f t="shared" si="1"/>
        <v>0</v>
      </c>
      <c r="R30" s="22">
        <f t="shared" si="5"/>
        <v>0</v>
      </c>
      <c r="S30" s="21">
        <f t="shared" si="6"/>
        <v>0</v>
      </c>
      <c r="T30" s="21">
        <f t="shared" si="7"/>
        <v>0</v>
      </c>
      <c r="U30" s="21">
        <f t="shared" si="8"/>
        <v>0</v>
      </c>
      <c r="V30" s="21">
        <f t="shared" si="9"/>
        <v>0</v>
      </c>
      <c r="W30" s="21">
        <f t="shared" si="10"/>
        <v>0</v>
      </c>
      <c r="X30" s="21">
        <f t="shared" si="11"/>
        <v>0</v>
      </c>
      <c r="Y30" s="23">
        <f t="shared" si="12"/>
        <v>0</v>
      </c>
      <c r="Z30" s="21">
        <f t="shared" si="13"/>
        <v>1</v>
      </c>
      <c r="AA30" s="21">
        <f t="shared" si="14"/>
        <v>0</v>
      </c>
      <c r="AB30" s="24"/>
      <c r="AC30" s="25"/>
      <c r="AD30" s="52"/>
      <c r="AE30" s="106"/>
      <c r="AF30" s="105"/>
      <c r="AG30" s="88"/>
      <c r="AH30" s="105"/>
      <c r="AI30" s="105"/>
    </row>
    <row r="31" spans="1:35" ht="17.25" customHeight="1" x14ac:dyDescent="0.15">
      <c r="A31" s="28">
        <f t="shared" si="15"/>
        <v>46348</v>
      </c>
      <c r="B31" s="109" t="str">
        <f>IF(VLOOKUP(A31,休業日一覧!$1:$1048576,3,FALSE)&gt;="休","休",TEXT(A31,"aaa"))</f>
        <v>日</v>
      </c>
      <c r="C31" s="83"/>
      <c r="D31" s="29" t="s">
        <v>24</v>
      </c>
      <c r="E31" s="83"/>
      <c r="F31" s="83"/>
      <c r="G31" s="84" t="str">
        <f t="shared" si="2"/>
        <v/>
      </c>
      <c r="H31" s="85"/>
      <c r="I31" s="132"/>
      <c r="J31" s="133"/>
      <c r="K31" s="133"/>
      <c r="L31" s="134"/>
      <c r="M31" s="43"/>
      <c r="N31" s="21">
        <f t="shared" si="3"/>
        <v>0</v>
      </c>
      <c r="O31" s="22">
        <f t="shared" si="4"/>
        <v>0</v>
      </c>
      <c r="P31" s="22">
        <f t="shared" si="0"/>
        <v>0</v>
      </c>
      <c r="Q31" s="22">
        <f t="shared" si="1"/>
        <v>0</v>
      </c>
      <c r="R31" s="22">
        <f t="shared" si="5"/>
        <v>0</v>
      </c>
      <c r="S31" s="21">
        <f t="shared" si="6"/>
        <v>0</v>
      </c>
      <c r="T31" s="21">
        <f t="shared" si="7"/>
        <v>0</v>
      </c>
      <c r="U31" s="21">
        <f t="shared" si="8"/>
        <v>0</v>
      </c>
      <c r="V31" s="21">
        <f t="shared" si="9"/>
        <v>0</v>
      </c>
      <c r="W31" s="21">
        <f t="shared" si="10"/>
        <v>0</v>
      </c>
      <c r="X31" s="21">
        <f t="shared" si="11"/>
        <v>0</v>
      </c>
      <c r="Y31" s="23">
        <f t="shared" si="12"/>
        <v>0</v>
      </c>
      <c r="Z31" s="21">
        <f t="shared" si="13"/>
        <v>1</v>
      </c>
      <c r="AA31" s="21">
        <f t="shared" si="14"/>
        <v>0</v>
      </c>
      <c r="AB31" s="24"/>
      <c r="AC31" s="25"/>
      <c r="AD31" s="52"/>
      <c r="AE31" s="106"/>
      <c r="AF31" s="105"/>
      <c r="AG31" s="88"/>
      <c r="AH31" s="105"/>
      <c r="AI31" s="105"/>
    </row>
    <row r="32" spans="1:35" ht="17.25" customHeight="1" x14ac:dyDescent="0.15">
      <c r="A32" s="28">
        <f t="shared" si="15"/>
        <v>46349</v>
      </c>
      <c r="B32" s="109" t="str">
        <f>IF(VLOOKUP(A32,休業日一覧!$1:$1048576,3,FALSE)&gt;="休","休",TEXT(A32,"aaa"))</f>
        <v>休</v>
      </c>
      <c r="C32" s="83"/>
      <c r="D32" s="29" t="s">
        <v>24</v>
      </c>
      <c r="E32" s="83"/>
      <c r="F32" s="83"/>
      <c r="G32" s="84" t="str">
        <f t="shared" si="2"/>
        <v/>
      </c>
      <c r="H32" s="85"/>
      <c r="I32" s="132"/>
      <c r="J32" s="133"/>
      <c r="K32" s="133"/>
      <c r="L32" s="134"/>
      <c r="M32" s="43"/>
      <c r="N32" s="21">
        <f t="shared" si="3"/>
        <v>0</v>
      </c>
      <c r="O32" s="22">
        <f t="shared" si="4"/>
        <v>0</v>
      </c>
      <c r="P32" s="22">
        <f t="shared" si="0"/>
        <v>0</v>
      </c>
      <c r="Q32" s="22">
        <f t="shared" si="1"/>
        <v>0</v>
      </c>
      <c r="R32" s="22">
        <f t="shared" si="5"/>
        <v>0</v>
      </c>
      <c r="S32" s="21">
        <f t="shared" si="6"/>
        <v>0</v>
      </c>
      <c r="T32" s="21">
        <f t="shared" si="7"/>
        <v>0</v>
      </c>
      <c r="U32" s="21">
        <f t="shared" si="8"/>
        <v>0</v>
      </c>
      <c r="V32" s="21">
        <f t="shared" si="9"/>
        <v>0</v>
      </c>
      <c r="W32" s="21">
        <f t="shared" si="10"/>
        <v>0</v>
      </c>
      <c r="X32" s="21">
        <f t="shared" si="11"/>
        <v>0</v>
      </c>
      <c r="Y32" s="23">
        <f t="shared" si="12"/>
        <v>0</v>
      </c>
      <c r="Z32" s="21">
        <f t="shared" si="13"/>
        <v>1</v>
      </c>
      <c r="AA32" s="21">
        <f t="shared" si="14"/>
        <v>0</v>
      </c>
      <c r="AB32" s="24"/>
      <c r="AC32" s="25"/>
      <c r="AD32" s="52"/>
      <c r="AE32" s="106"/>
      <c r="AF32" s="105"/>
      <c r="AG32" s="88"/>
      <c r="AH32" s="105"/>
      <c r="AI32" s="105"/>
    </row>
    <row r="33" spans="1:35" ht="17.25" customHeight="1" x14ac:dyDescent="0.15">
      <c r="A33" s="28">
        <f t="shared" si="15"/>
        <v>46350</v>
      </c>
      <c r="B33" s="109" t="str">
        <f>IF(VLOOKUP(A33,休業日一覧!$1:$1048576,3,FALSE)&gt;="休","休",TEXT(A33,"aaa"))</f>
        <v>火</v>
      </c>
      <c r="C33" s="83"/>
      <c r="D33" s="29" t="s">
        <v>24</v>
      </c>
      <c r="E33" s="83"/>
      <c r="F33" s="83"/>
      <c r="G33" s="84" t="str">
        <f t="shared" si="2"/>
        <v/>
      </c>
      <c r="H33" s="85"/>
      <c r="I33" s="132"/>
      <c r="J33" s="133"/>
      <c r="K33" s="133"/>
      <c r="L33" s="134"/>
      <c r="M33" s="43"/>
      <c r="N33" s="21">
        <f t="shared" si="3"/>
        <v>1</v>
      </c>
      <c r="O33" s="22">
        <f t="shared" si="4"/>
        <v>0</v>
      </c>
      <c r="P33" s="22">
        <f t="shared" si="0"/>
        <v>0</v>
      </c>
      <c r="Q33" s="22">
        <f t="shared" si="1"/>
        <v>0</v>
      </c>
      <c r="R33" s="22">
        <f t="shared" si="5"/>
        <v>0</v>
      </c>
      <c r="S33" s="21">
        <f t="shared" si="6"/>
        <v>0</v>
      </c>
      <c r="T33" s="21">
        <f t="shared" si="7"/>
        <v>0</v>
      </c>
      <c r="U33" s="21">
        <f t="shared" si="8"/>
        <v>0</v>
      </c>
      <c r="V33" s="21">
        <f t="shared" si="9"/>
        <v>0</v>
      </c>
      <c r="W33" s="21">
        <f t="shared" si="10"/>
        <v>0</v>
      </c>
      <c r="X33" s="21">
        <f t="shared" si="11"/>
        <v>0</v>
      </c>
      <c r="Y33" s="23">
        <f t="shared" si="12"/>
        <v>0</v>
      </c>
      <c r="Z33" s="21">
        <f t="shared" si="13"/>
        <v>0</v>
      </c>
      <c r="AA33" s="21">
        <f t="shared" si="14"/>
        <v>1</v>
      </c>
      <c r="AB33" s="24"/>
      <c r="AC33" s="25"/>
      <c r="AD33" s="52"/>
      <c r="AE33" s="106"/>
      <c r="AF33" s="105"/>
      <c r="AG33" s="88"/>
      <c r="AH33" s="105"/>
      <c r="AI33" s="105"/>
    </row>
    <row r="34" spans="1:35" ht="17.25" customHeight="1" x14ac:dyDescent="0.15">
      <c r="A34" s="28">
        <f t="shared" si="15"/>
        <v>46351</v>
      </c>
      <c r="B34" s="109" t="str">
        <f>IF(VLOOKUP(A34,休業日一覧!$1:$1048576,3,FALSE)&gt;="休","休",TEXT(A34,"aaa"))</f>
        <v>水</v>
      </c>
      <c r="C34" s="83"/>
      <c r="D34" s="29" t="s">
        <v>24</v>
      </c>
      <c r="E34" s="83"/>
      <c r="F34" s="83"/>
      <c r="G34" s="84" t="str">
        <f t="shared" si="2"/>
        <v/>
      </c>
      <c r="H34" s="85"/>
      <c r="I34" s="132"/>
      <c r="J34" s="133"/>
      <c r="K34" s="133"/>
      <c r="L34" s="134"/>
      <c r="M34" s="43"/>
      <c r="N34" s="21">
        <f t="shared" si="3"/>
        <v>1</v>
      </c>
      <c r="O34" s="22">
        <f t="shared" si="4"/>
        <v>0</v>
      </c>
      <c r="P34" s="22">
        <f t="shared" si="0"/>
        <v>0</v>
      </c>
      <c r="Q34" s="22">
        <f t="shared" si="1"/>
        <v>0</v>
      </c>
      <c r="R34" s="22">
        <f t="shared" si="5"/>
        <v>0</v>
      </c>
      <c r="S34" s="21">
        <f t="shared" si="6"/>
        <v>0</v>
      </c>
      <c r="T34" s="21">
        <f t="shared" si="7"/>
        <v>0</v>
      </c>
      <c r="U34" s="21">
        <f t="shared" si="8"/>
        <v>0</v>
      </c>
      <c r="V34" s="21">
        <f t="shared" si="9"/>
        <v>0</v>
      </c>
      <c r="W34" s="21">
        <f t="shared" si="10"/>
        <v>0</v>
      </c>
      <c r="X34" s="21">
        <f t="shared" si="11"/>
        <v>0</v>
      </c>
      <c r="Y34" s="23">
        <f t="shared" si="12"/>
        <v>0</v>
      </c>
      <c r="Z34" s="21">
        <f t="shared" si="13"/>
        <v>0</v>
      </c>
      <c r="AA34" s="21">
        <f t="shared" si="14"/>
        <v>1</v>
      </c>
      <c r="AB34" s="24"/>
      <c r="AC34" s="25"/>
      <c r="AD34" s="52"/>
      <c r="AE34" s="106"/>
      <c r="AF34" s="105"/>
      <c r="AG34" s="88"/>
      <c r="AH34" s="105"/>
      <c r="AI34" s="105"/>
    </row>
    <row r="35" spans="1:35" ht="17.25" customHeight="1" x14ac:dyDescent="0.15">
      <c r="A35" s="28">
        <f t="shared" si="15"/>
        <v>46352</v>
      </c>
      <c r="B35" s="109" t="str">
        <f>IF(VLOOKUP(A35,休業日一覧!$1:$1048576,3,FALSE)&gt;="休","休",TEXT(A35,"aaa"))</f>
        <v>木</v>
      </c>
      <c r="C35" s="83"/>
      <c r="D35" s="29" t="s">
        <v>24</v>
      </c>
      <c r="E35" s="83"/>
      <c r="F35" s="83"/>
      <c r="G35" s="84" t="str">
        <f t="shared" si="2"/>
        <v/>
      </c>
      <c r="H35" s="85"/>
      <c r="I35" s="132"/>
      <c r="J35" s="133"/>
      <c r="K35" s="133"/>
      <c r="L35" s="134"/>
      <c r="M35" s="43"/>
      <c r="N35" s="21">
        <f t="shared" si="3"/>
        <v>1</v>
      </c>
      <c r="O35" s="22">
        <f t="shared" si="4"/>
        <v>0</v>
      </c>
      <c r="P35" s="22">
        <f t="shared" si="0"/>
        <v>0</v>
      </c>
      <c r="Q35" s="22">
        <f t="shared" si="1"/>
        <v>0</v>
      </c>
      <c r="R35" s="22">
        <f t="shared" si="5"/>
        <v>0</v>
      </c>
      <c r="S35" s="21">
        <f t="shared" si="6"/>
        <v>0</v>
      </c>
      <c r="T35" s="21">
        <f t="shared" si="7"/>
        <v>0</v>
      </c>
      <c r="U35" s="21">
        <f t="shared" si="8"/>
        <v>0</v>
      </c>
      <c r="V35" s="21">
        <f t="shared" si="9"/>
        <v>0</v>
      </c>
      <c r="W35" s="21">
        <f t="shared" si="10"/>
        <v>0</v>
      </c>
      <c r="X35" s="21">
        <f t="shared" si="11"/>
        <v>0</v>
      </c>
      <c r="Y35" s="23">
        <f t="shared" si="12"/>
        <v>0</v>
      </c>
      <c r="Z35" s="21">
        <f t="shared" si="13"/>
        <v>0</v>
      </c>
      <c r="AA35" s="21">
        <f t="shared" si="14"/>
        <v>1</v>
      </c>
      <c r="AB35" s="24"/>
      <c r="AC35" s="25"/>
      <c r="AD35" s="52"/>
      <c r="AE35" s="106"/>
      <c r="AF35" s="105"/>
      <c r="AG35" s="88"/>
      <c r="AH35" s="105"/>
      <c r="AI35" s="105"/>
    </row>
    <row r="36" spans="1:35" ht="17.25" customHeight="1" x14ac:dyDescent="0.15">
      <c r="A36" s="28">
        <f t="shared" si="15"/>
        <v>46353</v>
      </c>
      <c r="B36" s="109" t="str">
        <f>IF(VLOOKUP(A36,休業日一覧!$1:$1048576,3,FALSE)&gt;="休","休",TEXT(A36,"aaa"))</f>
        <v>金</v>
      </c>
      <c r="C36" s="83"/>
      <c r="D36" s="29" t="s">
        <v>24</v>
      </c>
      <c r="E36" s="83"/>
      <c r="F36" s="83"/>
      <c r="G36" s="84" t="str">
        <f t="shared" si="2"/>
        <v/>
      </c>
      <c r="H36" s="85"/>
      <c r="I36" s="132"/>
      <c r="J36" s="133"/>
      <c r="K36" s="133"/>
      <c r="L36" s="134"/>
      <c r="M36" s="43"/>
      <c r="N36" s="21">
        <f t="shared" si="3"/>
        <v>1</v>
      </c>
      <c r="O36" s="22">
        <f t="shared" si="4"/>
        <v>0</v>
      </c>
      <c r="P36" s="22">
        <f t="shared" si="0"/>
        <v>0</v>
      </c>
      <c r="Q36" s="22">
        <f t="shared" si="1"/>
        <v>0</v>
      </c>
      <c r="R36" s="22">
        <f t="shared" si="5"/>
        <v>0</v>
      </c>
      <c r="S36" s="21">
        <f t="shared" si="6"/>
        <v>0</v>
      </c>
      <c r="T36" s="21">
        <f t="shared" si="7"/>
        <v>0</v>
      </c>
      <c r="U36" s="21">
        <f t="shared" si="8"/>
        <v>0</v>
      </c>
      <c r="V36" s="21">
        <f t="shared" si="9"/>
        <v>0</v>
      </c>
      <c r="W36" s="21">
        <f t="shared" si="10"/>
        <v>0</v>
      </c>
      <c r="X36" s="21">
        <f t="shared" si="11"/>
        <v>0</v>
      </c>
      <c r="Y36" s="23">
        <f t="shared" si="12"/>
        <v>0</v>
      </c>
      <c r="Z36" s="21">
        <f t="shared" si="13"/>
        <v>0</v>
      </c>
      <c r="AA36" s="21">
        <f t="shared" si="14"/>
        <v>1</v>
      </c>
      <c r="AB36" s="24"/>
      <c r="AC36" s="25"/>
      <c r="AD36" s="52"/>
      <c r="AE36" s="106"/>
      <c r="AF36" s="105"/>
      <c r="AG36" s="88"/>
      <c r="AH36" s="105"/>
      <c r="AI36" s="105"/>
    </row>
    <row r="37" spans="1:35" ht="17.25" customHeight="1" x14ac:dyDescent="0.15">
      <c r="A37" s="28">
        <f t="shared" si="15"/>
        <v>46354</v>
      </c>
      <c r="B37" s="109" t="str">
        <f>IF(VLOOKUP(A37,休業日一覧!$1:$1048576,3,FALSE)&gt;="休","休",TEXT(A37,"aaa"))</f>
        <v>土</v>
      </c>
      <c r="C37" s="83"/>
      <c r="D37" s="29" t="s">
        <v>24</v>
      </c>
      <c r="E37" s="83"/>
      <c r="F37" s="83"/>
      <c r="G37" s="84" t="str">
        <f t="shared" si="2"/>
        <v/>
      </c>
      <c r="H37" s="85"/>
      <c r="I37" s="132"/>
      <c r="J37" s="133"/>
      <c r="K37" s="133"/>
      <c r="L37" s="134"/>
      <c r="M37" s="43"/>
      <c r="N37" s="21">
        <f t="shared" si="3"/>
        <v>0</v>
      </c>
      <c r="O37" s="22">
        <f t="shared" si="4"/>
        <v>0</v>
      </c>
      <c r="P37" s="22">
        <f t="shared" si="0"/>
        <v>0</v>
      </c>
      <c r="Q37" s="22">
        <f t="shared" si="1"/>
        <v>0</v>
      </c>
      <c r="R37" s="22">
        <f t="shared" si="5"/>
        <v>0</v>
      </c>
      <c r="S37" s="21">
        <f t="shared" si="6"/>
        <v>0</v>
      </c>
      <c r="T37" s="21">
        <f t="shared" si="7"/>
        <v>0</v>
      </c>
      <c r="U37" s="21">
        <f t="shared" si="8"/>
        <v>0</v>
      </c>
      <c r="V37" s="21">
        <f t="shared" si="9"/>
        <v>0</v>
      </c>
      <c r="W37" s="21">
        <f t="shared" si="10"/>
        <v>0</v>
      </c>
      <c r="X37" s="21">
        <f t="shared" si="11"/>
        <v>0</v>
      </c>
      <c r="Y37" s="23">
        <f t="shared" si="12"/>
        <v>0</v>
      </c>
      <c r="Z37" s="21">
        <f t="shared" si="13"/>
        <v>1</v>
      </c>
      <c r="AA37" s="21">
        <f t="shared" si="14"/>
        <v>0</v>
      </c>
      <c r="AB37" s="24"/>
      <c r="AC37" s="25"/>
      <c r="AD37" s="52"/>
      <c r="AE37" s="106"/>
      <c r="AF37" s="105"/>
      <c r="AG37" s="88"/>
      <c r="AH37" s="105"/>
      <c r="AI37" s="105"/>
    </row>
    <row r="38" spans="1:35" ht="17.25" customHeight="1" x14ac:dyDescent="0.15">
      <c r="A38" s="28">
        <f>IF(MONTH(A37)=MONTH(A37+1),A37+1,"")</f>
        <v>46355</v>
      </c>
      <c r="B38" s="109" t="str">
        <f>IF(VLOOKUP(A38,休業日一覧!$1:$1048576,3,FALSE)&gt;="休","休",TEXT(A38,"aaa"))</f>
        <v>日</v>
      </c>
      <c r="C38" s="83"/>
      <c r="D38" s="29" t="s">
        <v>24</v>
      </c>
      <c r="E38" s="83"/>
      <c r="F38" s="83"/>
      <c r="G38" s="84" t="str">
        <f t="shared" si="2"/>
        <v/>
      </c>
      <c r="H38" s="85"/>
      <c r="I38" s="132"/>
      <c r="J38" s="133"/>
      <c r="K38" s="133"/>
      <c r="L38" s="134"/>
      <c r="M38" s="43"/>
      <c r="N38" s="21">
        <f t="shared" si="3"/>
        <v>0</v>
      </c>
      <c r="O38" s="22">
        <f t="shared" si="4"/>
        <v>0</v>
      </c>
      <c r="P38" s="22">
        <f t="shared" si="0"/>
        <v>0</v>
      </c>
      <c r="Q38" s="22">
        <f t="shared" si="1"/>
        <v>0</v>
      </c>
      <c r="R38" s="22">
        <f t="shared" si="5"/>
        <v>0</v>
      </c>
      <c r="S38" s="21">
        <f t="shared" si="6"/>
        <v>0</v>
      </c>
      <c r="T38" s="21">
        <f t="shared" si="7"/>
        <v>0</v>
      </c>
      <c r="U38" s="21">
        <f t="shared" si="8"/>
        <v>0</v>
      </c>
      <c r="V38" s="21">
        <f t="shared" si="9"/>
        <v>0</v>
      </c>
      <c r="W38" s="21">
        <f t="shared" si="10"/>
        <v>0</v>
      </c>
      <c r="X38" s="21">
        <f t="shared" si="11"/>
        <v>0</v>
      </c>
      <c r="Y38" s="23">
        <f t="shared" si="12"/>
        <v>0</v>
      </c>
      <c r="Z38" s="21">
        <f t="shared" si="13"/>
        <v>1</v>
      </c>
      <c r="AA38" s="21">
        <f t="shared" si="14"/>
        <v>0</v>
      </c>
      <c r="AB38" s="24"/>
      <c r="AC38" s="25"/>
      <c r="AD38" s="52"/>
      <c r="AE38" s="106"/>
      <c r="AF38" s="105"/>
      <c r="AG38" s="88"/>
      <c r="AH38" s="105"/>
      <c r="AI38" s="105"/>
    </row>
    <row r="39" spans="1:35" ht="17.25" customHeight="1" x14ac:dyDescent="0.15">
      <c r="A39" s="28">
        <f>IF(MONTH(A37)=MONTH(A37+2),A37+2,"")</f>
        <v>46356</v>
      </c>
      <c r="B39" s="109" t="str">
        <f>IF(VLOOKUP(A39,休業日一覧!$1:$1048576,3,FALSE)&gt;="休","休",TEXT(A39,"aaa"))</f>
        <v>月</v>
      </c>
      <c r="C39" s="83"/>
      <c r="D39" s="29" t="s">
        <v>24</v>
      </c>
      <c r="E39" s="83"/>
      <c r="F39" s="83"/>
      <c r="G39" s="84" t="str">
        <f t="shared" si="2"/>
        <v/>
      </c>
      <c r="H39" s="85"/>
      <c r="I39" s="132"/>
      <c r="J39" s="133"/>
      <c r="K39" s="133"/>
      <c r="L39" s="134"/>
      <c r="M39" s="43"/>
      <c r="N39" s="21">
        <f t="shared" si="3"/>
        <v>1</v>
      </c>
      <c r="O39" s="22">
        <f t="shared" si="4"/>
        <v>0</v>
      </c>
      <c r="P39" s="22">
        <f t="shared" si="0"/>
        <v>0</v>
      </c>
      <c r="Q39" s="22">
        <f t="shared" si="1"/>
        <v>0</v>
      </c>
      <c r="R39" s="22">
        <f t="shared" si="5"/>
        <v>0</v>
      </c>
      <c r="S39" s="21">
        <f t="shared" si="6"/>
        <v>0</v>
      </c>
      <c r="T39" s="21">
        <f t="shared" si="7"/>
        <v>0</v>
      </c>
      <c r="U39" s="21">
        <f t="shared" si="8"/>
        <v>0</v>
      </c>
      <c r="V39" s="21">
        <f t="shared" si="9"/>
        <v>0</v>
      </c>
      <c r="W39" s="21">
        <f t="shared" si="10"/>
        <v>0</v>
      </c>
      <c r="X39" s="21">
        <f t="shared" si="11"/>
        <v>0</v>
      </c>
      <c r="Y39" s="23">
        <f t="shared" si="12"/>
        <v>0</v>
      </c>
      <c r="Z39" s="21">
        <f t="shared" si="13"/>
        <v>0</v>
      </c>
      <c r="AA39" s="21">
        <f t="shared" si="14"/>
        <v>1</v>
      </c>
      <c r="AB39" s="24"/>
      <c r="AC39" s="25"/>
      <c r="AD39" s="52"/>
      <c r="AE39" s="106"/>
      <c r="AF39" s="105"/>
      <c r="AG39" s="88"/>
      <c r="AH39" s="105"/>
      <c r="AI39" s="105"/>
    </row>
    <row r="40" spans="1:35" ht="17.25" customHeight="1" x14ac:dyDescent="0.15">
      <c r="A40" s="28" t="str">
        <f>IF(MONTH(A37)=MONTH(A37+3),A37+3,"")</f>
        <v/>
      </c>
      <c r="B40" s="82" t="str">
        <f>IFERROR(IF(VLOOKUP(A40,休業日一覧!$1:$1048576,3,FALSE)&gt;="休","休",TEXT(A40,"aaa")),"")</f>
        <v/>
      </c>
      <c r="C40" s="83"/>
      <c r="D40" s="29" t="s">
        <v>24</v>
      </c>
      <c r="E40" s="83"/>
      <c r="F40" s="83"/>
      <c r="G40" s="84" t="str">
        <f t="shared" si="2"/>
        <v/>
      </c>
      <c r="H40" s="85"/>
      <c r="I40" s="132"/>
      <c r="J40" s="133"/>
      <c r="K40" s="133"/>
      <c r="L40" s="134"/>
      <c r="M40" s="43"/>
      <c r="N40" s="21">
        <f>IF((OR(B40="土",B40="日",B40="祝",B40="休",B40="")),0,1)</f>
        <v>0</v>
      </c>
      <c r="O40" s="22">
        <f t="shared" si="4"/>
        <v>0</v>
      </c>
      <c r="P40" s="22">
        <f t="shared" si="0"/>
        <v>0</v>
      </c>
      <c r="Q40" s="22">
        <f t="shared" si="1"/>
        <v>0</v>
      </c>
      <c r="R40" s="22">
        <f t="shared" si="5"/>
        <v>0</v>
      </c>
      <c r="S40" s="21">
        <f t="shared" si="6"/>
        <v>0</v>
      </c>
      <c r="T40" s="21">
        <f t="shared" si="7"/>
        <v>0</v>
      </c>
      <c r="U40" s="21">
        <f t="shared" si="8"/>
        <v>0</v>
      </c>
      <c r="V40" s="21">
        <f t="shared" si="9"/>
        <v>0</v>
      </c>
      <c r="W40" s="21">
        <f t="shared" si="10"/>
        <v>0</v>
      </c>
      <c r="X40" s="21">
        <f t="shared" si="11"/>
        <v>0</v>
      </c>
      <c r="Y40" s="23">
        <f t="shared" si="12"/>
        <v>0</v>
      </c>
      <c r="Z40" s="21">
        <f t="shared" si="13"/>
        <v>1</v>
      </c>
      <c r="AA40" s="21">
        <f>IF(COUNTIFS(N40,1,O40,0)+COUNTIF(S40,1)+COUNTIF(T40,1)+COUNTIF(U40,1)+COUNTIF(V40,1)+COUNTIF(W40,1)+COUNTIF(X40,1),1,0)</f>
        <v>0</v>
      </c>
      <c r="AB40" s="24" t="e">
        <f>IF(MONTH(A61)=MONTH(A61+3),IF(C67="","",C68-C67-O67),"")</f>
        <v>#VALUE!</v>
      </c>
      <c r="AC40" s="25"/>
      <c r="AD40" s="52"/>
      <c r="AE40" s="106"/>
      <c r="AF40" s="105"/>
      <c r="AG40" s="88"/>
      <c r="AH40" s="105"/>
      <c r="AI40" s="105"/>
    </row>
    <row r="41" spans="1:35" ht="17.25" customHeight="1" x14ac:dyDescent="0.15">
      <c r="A41" s="141" t="s">
        <v>30</v>
      </c>
      <c r="B41" s="142"/>
      <c r="C41" s="142"/>
      <c r="D41" s="142"/>
      <c r="E41" s="142"/>
      <c r="F41" s="142"/>
      <c r="G41" s="35">
        <f>SUM(G10:G40)</f>
        <v>0</v>
      </c>
      <c r="H41" s="36"/>
      <c r="I41" s="132"/>
      <c r="J41" s="133"/>
      <c r="K41" s="133"/>
      <c r="L41" s="134"/>
      <c r="M41" s="43"/>
      <c r="N41" s="21">
        <f>SUM(N10:N40)</f>
        <v>19</v>
      </c>
      <c r="O41" s="22">
        <f>SUM(O10:O40)</f>
        <v>0</v>
      </c>
      <c r="P41" s="22">
        <f>SUM(P10:P40)</f>
        <v>0</v>
      </c>
      <c r="Q41" s="22">
        <f>SUM(Q10:Q40)</f>
        <v>0</v>
      </c>
      <c r="R41" s="22">
        <f>SUM(R10:R40)</f>
        <v>0</v>
      </c>
      <c r="S41" s="21">
        <f t="shared" ref="S41:AA41" si="16">SUM(S10:S40)</f>
        <v>0</v>
      </c>
      <c r="T41" s="21">
        <f t="shared" si="16"/>
        <v>0</v>
      </c>
      <c r="U41" s="21">
        <f t="shared" si="16"/>
        <v>0</v>
      </c>
      <c r="V41" s="21">
        <f>SUM(V10:V40)</f>
        <v>0</v>
      </c>
      <c r="W41" s="21">
        <f t="shared" si="16"/>
        <v>0</v>
      </c>
      <c r="X41" s="21">
        <f t="shared" si="16"/>
        <v>0</v>
      </c>
      <c r="Y41" s="21">
        <f t="shared" si="16"/>
        <v>0</v>
      </c>
      <c r="Z41" s="21">
        <f t="shared" si="16"/>
        <v>12</v>
      </c>
      <c r="AA41" s="21">
        <f t="shared" si="16"/>
        <v>19</v>
      </c>
      <c r="AB41" s="24"/>
      <c r="AC41" s="25"/>
      <c r="AD41" s="52"/>
      <c r="AE41" s="106"/>
      <c r="AF41" s="105"/>
      <c r="AG41" s="88"/>
      <c r="AH41" s="105"/>
      <c r="AI41" s="105"/>
    </row>
    <row r="42" spans="1:35" ht="17.25" customHeight="1" x14ac:dyDescent="0.15">
      <c r="A42" s="141" t="s">
        <v>31</v>
      </c>
      <c r="B42" s="142"/>
      <c r="C42" s="142"/>
      <c r="D42" s="142"/>
      <c r="E42" s="142"/>
      <c r="F42" s="142"/>
      <c r="G42" s="35">
        <f>IF(SUM(G10:G40)-(F53*7.75/24)&gt;0,SUM(G10:G40)-(F53*7.75/24),0)</f>
        <v>0</v>
      </c>
      <c r="H42" s="36"/>
      <c r="I42" s="135"/>
      <c r="J42" s="136"/>
      <c r="K42" s="136"/>
      <c r="L42" s="137"/>
      <c r="M42" s="43"/>
      <c r="N42" s="21">
        <f>N41-O41+S41+T41+U41+V41+W41+X41</f>
        <v>19</v>
      </c>
      <c r="O42" s="22"/>
      <c r="P42" s="22"/>
      <c r="Q42" s="22"/>
      <c r="R42" s="22"/>
      <c r="S42" s="21"/>
      <c r="T42" s="21"/>
      <c r="U42" s="21"/>
      <c r="V42" s="21"/>
      <c r="W42" s="21"/>
      <c r="X42" s="21"/>
      <c r="Y42" s="23"/>
      <c r="Z42" s="21"/>
      <c r="AA42" s="37"/>
      <c r="AB42" s="24"/>
      <c r="AC42" s="25"/>
      <c r="AD42" s="52"/>
      <c r="AE42" s="105"/>
      <c r="AF42" s="105"/>
      <c r="AG42" s="88"/>
      <c r="AH42" s="105"/>
      <c r="AI42" s="105"/>
    </row>
    <row r="43" spans="1:35" ht="25.5" customHeight="1" x14ac:dyDescent="0.15">
      <c r="A43" s="138" t="s">
        <v>42</v>
      </c>
      <c r="B43" s="139"/>
      <c r="C43" s="139"/>
      <c r="D43" s="139"/>
      <c r="E43" s="139"/>
      <c r="F43" s="139"/>
      <c r="G43" s="139"/>
      <c r="H43" s="139"/>
      <c r="I43" s="139"/>
      <c r="J43" s="139"/>
      <c r="K43" s="139"/>
      <c r="L43" s="139"/>
      <c r="N43" s="38">
        <f>SUM(G10:G40)</f>
        <v>0</v>
      </c>
      <c r="AA43" s="37"/>
      <c r="AD43" s="52"/>
    </row>
    <row r="44" spans="1:35" ht="13.5" customHeight="1" x14ac:dyDescent="0.15">
      <c r="A44" s="138" t="s">
        <v>32</v>
      </c>
      <c r="B44" s="139"/>
      <c r="C44" s="139"/>
      <c r="D44" s="139"/>
      <c r="E44" s="139"/>
      <c r="F44" s="139"/>
      <c r="G44" s="139"/>
      <c r="H44" s="139"/>
      <c r="I44" s="139"/>
      <c r="J44" s="139"/>
      <c r="K44" s="139"/>
      <c r="L44" s="139"/>
      <c r="N44" s="38"/>
      <c r="AA44" s="37"/>
      <c r="AD44" s="52"/>
    </row>
    <row r="45" spans="1:35" ht="13.5" customHeight="1" x14ac:dyDescent="0.15">
      <c r="A45" s="138" t="s">
        <v>52</v>
      </c>
      <c r="B45" s="139"/>
      <c r="C45" s="139"/>
      <c r="D45" s="139"/>
      <c r="E45" s="139"/>
      <c r="F45" s="139"/>
      <c r="G45" s="139"/>
      <c r="H45" s="139"/>
      <c r="I45" s="139"/>
      <c r="J45" s="139"/>
      <c r="K45" s="139"/>
      <c r="L45" s="139"/>
      <c r="N45" s="38"/>
      <c r="AA45" s="37"/>
      <c r="AD45" s="52"/>
    </row>
    <row r="46" spans="1:35" ht="38.1" customHeight="1" x14ac:dyDescent="0.15">
      <c r="A46" s="138" t="s">
        <v>68</v>
      </c>
      <c r="B46" s="139"/>
      <c r="C46" s="139"/>
      <c r="D46" s="139"/>
      <c r="E46" s="139"/>
      <c r="F46" s="139"/>
      <c r="G46" s="139"/>
      <c r="H46" s="139"/>
      <c r="I46" s="139"/>
      <c r="J46" s="139"/>
      <c r="K46" s="139"/>
      <c r="L46" s="139"/>
      <c r="N46" s="38"/>
      <c r="AA46" s="37"/>
      <c r="AD46" s="52"/>
    </row>
    <row r="47" spans="1:35" ht="13.5" customHeight="1" x14ac:dyDescent="0.15">
      <c r="A47" s="138" t="s">
        <v>55</v>
      </c>
      <c r="B47" s="139"/>
      <c r="C47" s="139"/>
      <c r="D47" s="139"/>
      <c r="E47" s="139"/>
      <c r="F47" s="139"/>
      <c r="G47" s="139"/>
      <c r="H47" s="139"/>
      <c r="I47" s="139"/>
      <c r="J47" s="139"/>
      <c r="K47" s="139"/>
      <c r="L47" s="139"/>
      <c r="N47" s="38"/>
      <c r="AA47" s="37"/>
      <c r="AD47" s="52"/>
    </row>
    <row r="48" spans="1:35" ht="13.5" customHeight="1" x14ac:dyDescent="0.15">
      <c r="A48" s="97"/>
      <c r="B48" s="98"/>
      <c r="C48" s="98"/>
      <c r="D48" s="98"/>
      <c r="E48" s="98"/>
      <c r="F48" s="98"/>
      <c r="G48" s="98"/>
      <c r="H48" s="98"/>
      <c r="I48" s="98"/>
      <c r="J48" s="98"/>
      <c r="K48" s="98"/>
      <c r="L48" s="98"/>
      <c r="N48" s="38"/>
      <c r="AA48" s="37"/>
      <c r="AD48" s="52"/>
    </row>
    <row r="49" spans="1:48" ht="13.5" customHeight="1" x14ac:dyDescent="0.15">
      <c r="A49" s="8" t="s">
        <v>66</v>
      </c>
      <c r="B49" s="98"/>
      <c r="C49" s="98"/>
      <c r="D49" s="98"/>
      <c r="E49" s="98"/>
      <c r="F49" s="98"/>
      <c r="G49" s="98"/>
      <c r="H49" s="98"/>
      <c r="I49" s="98"/>
      <c r="J49" s="98"/>
      <c r="K49" s="98"/>
      <c r="L49" s="98"/>
      <c r="N49" s="38"/>
      <c r="AA49" s="37"/>
      <c r="AD49" s="52"/>
    </row>
    <row r="50" spans="1:48" ht="13.5" customHeight="1" x14ac:dyDescent="0.15">
      <c r="A50" s="97"/>
      <c r="B50" s="98"/>
      <c r="C50" s="98"/>
      <c r="D50" s="98"/>
      <c r="E50" s="98"/>
      <c r="F50" s="98"/>
      <c r="G50" s="98"/>
      <c r="H50" s="98"/>
      <c r="I50" s="98"/>
      <c r="J50" s="98"/>
      <c r="K50" s="98"/>
      <c r="L50" s="98"/>
      <c r="N50" s="38"/>
      <c r="AA50" s="37"/>
      <c r="AD50" s="52"/>
    </row>
    <row r="51" spans="1:48" ht="13.5" customHeight="1" x14ac:dyDescent="0.15">
      <c r="A51" s="8" t="s">
        <v>60</v>
      </c>
      <c r="B51" s="98"/>
      <c r="C51" s="98"/>
      <c r="D51" s="98"/>
      <c r="E51" s="98"/>
      <c r="F51" s="98"/>
      <c r="G51" s="98"/>
      <c r="H51" s="98"/>
      <c r="I51" s="98"/>
      <c r="J51" s="98"/>
      <c r="K51" s="98"/>
      <c r="L51" s="98"/>
      <c r="N51" s="38"/>
      <c r="AA51" s="37"/>
      <c r="AD51" s="52"/>
    </row>
    <row r="52" spans="1:48" ht="13.5" customHeight="1" thickBot="1" x14ac:dyDescent="0.2">
      <c r="A52" s="97"/>
      <c r="B52" s="98"/>
      <c r="C52" s="98"/>
      <c r="D52" s="98"/>
      <c r="E52" s="98"/>
      <c r="F52" s="98"/>
      <c r="G52" s="98"/>
      <c r="H52" s="98"/>
      <c r="I52" s="98"/>
      <c r="J52" s="98"/>
      <c r="K52" s="98"/>
      <c r="L52" s="98"/>
      <c r="N52" s="38"/>
      <c r="AA52" s="37"/>
      <c r="AD52" s="52"/>
    </row>
    <row r="53" spans="1:48" s="49" customFormat="1" ht="13.5" customHeight="1" thickBot="1" x14ac:dyDescent="0.2">
      <c r="A53" s="69" t="s">
        <v>67</v>
      </c>
      <c r="B53" s="66"/>
      <c r="C53" s="62"/>
      <c r="D53" s="54"/>
      <c r="E53" s="67"/>
      <c r="F53" s="68">
        <f>IF(M11=N42,M11,N42)</f>
        <v>19</v>
      </c>
      <c r="G53" s="54"/>
      <c r="H53" s="54"/>
      <c r="I53" s="54"/>
      <c r="J53" s="54"/>
      <c r="K53" s="54"/>
      <c r="L53" s="54"/>
      <c r="M53" s="55"/>
      <c r="N53" s="56"/>
      <c r="O53" s="2"/>
      <c r="P53" s="2"/>
      <c r="Q53" s="2"/>
      <c r="R53" s="2"/>
      <c r="S53" s="57"/>
      <c r="T53" s="57"/>
      <c r="U53" s="57"/>
      <c r="V53" s="63"/>
      <c r="W53" s="63"/>
      <c r="X53" s="63"/>
      <c r="Y53" s="2"/>
      <c r="Z53" s="57"/>
      <c r="AA53" s="58"/>
      <c r="AB53" s="59"/>
      <c r="AD53" s="60"/>
      <c r="AE53" s="107"/>
      <c r="AF53" s="107"/>
      <c r="AG53" s="89"/>
      <c r="AH53" s="107"/>
      <c r="AI53" s="107"/>
      <c r="AJ53" s="107"/>
      <c r="AK53" s="107"/>
      <c r="AL53" s="107"/>
      <c r="AM53" s="107"/>
      <c r="AN53" s="107"/>
      <c r="AO53" s="107"/>
      <c r="AP53" s="89"/>
      <c r="AQ53" s="89"/>
      <c r="AR53" s="89"/>
      <c r="AS53" s="89"/>
      <c r="AT53" s="89"/>
      <c r="AU53" s="89"/>
      <c r="AV53" s="89"/>
    </row>
    <row r="54" spans="1:48" s="49" customFormat="1" ht="13.5" customHeight="1" x14ac:dyDescent="0.15">
      <c r="A54" s="61"/>
      <c r="B54" s="66"/>
      <c r="C54" s="62"/>
      <c r="D54" s="54"/>
      <c r="E54" s="54"/>
      <c r="F54" s="54"/>
      <c r="G54" s="54"/>
      <c r="H54" s="54"/>
      <c r="I54" s="54"/>
      <c r="J54" s="54"/>
      <c r="K54" s="54"/>
      <c r="L54" s="54"/>
      <c r="M54" s="55"/>
      <c r="N54" s="56"/>
      <c r="O54" s="2"/>
      <c r="P54" s="2"/>
      <c r="Q54" s="2"/>
      <c r="R54" s="2"/>
      <c r="S54" s="57"/>
      <c r="T54" s="57"/>
      <c r="U54" s="57"/>
      <c r="V54" s="63"/>
      <c r="W54" s="63"/>
      <c r="X54" s="63"/>
      <c r="Y54" s="2"/>
      <c r="Z54" s="57"/>
      <c r="AA54" s="58"/>
      <c r="AB54" s="59"/>
      <c r="AD54" s="60"/>
      <c r="AE54" s="107"/>
      <c r="AF54" s="107"/>
      <c r="AG54" s="89"/>
      <c r="AH54" s="107"/>
      <c r="AI54" s="107"/>
      <c r="AJ54" s="107"/>
      <c r="AK54" s="107"/>
      <c r="AL54" s="107"/>
      <c r="AM54" s="107"/>
      <c r="AN54" s="107"/>
      <c r="AO54" s="107"/>
      <c r="AP54" s="89"/>
      <c r="AQ54" s="89"/>
      <c r="AR54" s="89"/>
      <c r="AS54" s="89"/>
      <c r="AT54" s="89"/>
      <c r="AU54" s="89"/>
      <c r="AV54" s="89"/>
    </row>
    <row r="55" spans="1:48" s="49" customFormat="1" ht="26.1" customHeight="1" x14ac:dyDescent="0.15">
      <c r="A55" s="138" t="s">
        <v>61</v>
      </c>
      <c r="B55" s="140"/>
      <c r="C55" s="140"/>
      <c r="D55" s="140"/>
      <c r="E55" s="140"/>
      <c r="F55" s="140"/>
      <c r="G55" s="140"/>
      <c r="H55" s="140"/>
      <c r="I55" s="140"/>
      <c r="J55" s="140"/>
      <c r="K55" s="140"/>
      <c r="L55" s="140"/>
      <c r="M55" s="55"/>
      <c r="N55" s="56"/>
      <c r="O55" s="2"/>
      <c r="P55" s="2"/>
      <c r="Q55" s="2"/>
      <c r="R55" s="2"/>
      <c r="S55" s="57"/>
      <c r="T55" s="57"/>
      <c r="U55" s="57"/>
      <c r="V55" s="63"/>
      <c r="W55" s="63"/>
      <c r="X55" s="63"/>
      <c r="Y55" s="2"/>
      <c r="Z55" s="57"/>
      <c r="AA55" s="58"/>
      <c r="AB55" s="59"/>
      <c r="AD55" s="60"/>
      <c r="AE55" s="107"/>
      <c r="AF55" s="107"/>
      <c r="AG55" s="89"/>
      <c r="AH55" s="107"/>
      <c r="AI55" s="107"/>
      <c r="AJ55" s="107"/>
      <c r="AK55" s="107"/>
      <c r="AL55" s="107"/>
      <c r="AM55" s="107"/>
      <c r="AN55" s="107"/>
      <c r="AO55" s="107"/>
      <c r="AP55" s="89"/>
      <c r="AQ55" s="89"/>
      <c r="AR55" s="89"/>
      <c r="AS55" s="89"/>
      <c r="AT55" s="89"/>
      <c r="AU55" s="89"/>
      <c r="AV55" s="89"/>
    </row>
    <row r="56" spans="1:48" x14ac:dyDescent="0.15">
      <c r="A56" s="71"/>
      <c r="B56" s="70"/>
      <c r="C56" s="70"/>
      <c r="D56" s="70"/>
      <c r="E56" s="70"/>
      <c r="G56" s="70"/>
      <c r="AA56" s="37"/>
      <c r="AD56" s="52"/>
    </row>
    <row r="57" spans="1:48" x14ac:dyDescent="0.15">
      <c r="A57" s="71" t="s">
        <v>59</v>
      </c>
      <c r="B57" s="70"/>
      <c r="C57" s="70"/>
      <c r="D57" s="70"/>
      <c r="E57" s="70"/>
      <c r="G57" s="70"/>
      <c r="AA57" s="37"/>
      <c r="AD57" s="52"/>
    </row>
    <row r="58" spans="1:48" x14ac:dyDescent="0.15">
      <c r="A58" s="71" t="s">
        <v>83</v>
      </c>
      <c r="B58" s="70"/>
      <c r="C58" s="70" t="s">
        <v>103</v>
      </c>
      <c r="D58" s="70"/>
      <c r="E58" s="70"/>
      <c r="G58" s="70"/>
      <c r="AA58" s="37"/>
      <c r="AD58" s="52"/>
    </row>
    <row r="59" spans="1:48" x14ac:dyDescent="0.15">
      <c r="A59" s="86" t="s">
        <v>69</v>
      </c>
      <c r="B59" s="113">
        <v>21</v>
      </c>
      <c r="C59" s="87" t="s">
        <v>58</v>
      </c>
      <c r="AD59" s="52"/>
    </row>
    <row r="60" spans="1:48" x14ac:dyDescent="0.15">
      <c r="A60" s="86" t="s">
        <v>70</v>
      </c>
      <c r="B60" s="113">
        <v>18</v>
      </c>
      <c r="C60" s="87" t="s">
        <v>58</v>
      </c>
      <c r="AD60" s="52"/>
    </row>
    <row r="61" spans="1:48" s="103" customFormat="1" x14ac:dyDescent="0.15">
      <c r="A61" s="86" t="s">
        <v>71</v>
      </c>
      <c r="B61" s="113">
        <v>22</v>
      </c>
      <c r="C61" s="87" t="s">
        <v>58</v>
      </c>
      <c r="D61" s="99"/>
      <c r="E61" s="99"/>
      <c r="F61" s="70"/>
      <c r="G61" s="99"/>
      <c r="H61" s="70"/>
      <c r="I61" s="70"/>
      <c r="J61" s="70"/>
      <c r="K61" s="70"/>
      <c r="L61" s="70"/>
      <c r="M61" s="41"/>
      <c r="N61" s="1"/>
      <c r="O61" s="2"/>
      <c r="P61" s="2"/>
      <c r="Q61" s="2"/>
      <c r="R61" s="2"/>
      <c r="S61" s="1"/>
      <c r="T61" s="1"/>
      <c r="U61" s="1"/>
      <c r="V61" s="63"/>
      <c r="W61" s="63"/>
      <c r="X61" s="63"/>
      <c r="Y61" s="3"/>
      <c r="Z61" s="1"/>
      <c r="AA61" s="1"/>
      <c r="AB61" s="4"/>
      <c r="AC61"/>
      <c r="AD61" s="4"/>
      <c r="AE61" s="104"/>
      <c r="AF61" s="104"/>
      <c r="AG61" s="70"/>
      <c r="AH61" s="104"/>
      <c r="AI61" s="104"/>
      <c r="AJ61" s="108"/>
      <c r="AK61" s="108"/>
      <c r="AL61" s="108"/>
      <c r="AM61" s="108"/>
      <c r="AN61" s="108"/>
      <c r="AO61" s="108"/>
      <c r="AP61" s="99"/>
      <c r="AQ61" s="99"/>
      <c r="AR61" s="99"/>
      <c r="AS61" s="99"/>
      <c r="AT61" s="99"/>
      <c r="AU61" s="99"/>
      <c r="AV61" s="99"/>
    </row>
    <row r="62" spans="1:48" s="103" customFormat="1" x14ac:dyDescent="0.15">
      <c r="A62" s="86" t="s">
        <v>72</v>
      </c>
      <c r="B62" s="113">
        <v>22</v>
      </c>
      <c r="C62" s="87" t="s">
        <v>58</v>
      </c>
      <c r="D62" s="99"/>
      <c r="E62" s="99"/>
      <c r="F62" s="70"/>
      <c r="G62" s="99"/>
      <c r="H62" s="70"/>
      <c r="I62" s="70"/>
      <c r="J62" s="70"/>
      <c r="K62" s="70"/>
      <c r="L62" s="70"/>
      <c r="M62" s="41"/>
      <c r="N62" s="1"/>
      <c r="O62" s="2"/>
      <c r="P62" s="2"/>
      <c r="Q62" s="2"/>
      <c r="R62" s="2"/>
      <c r="S62" s="1"/>
      <c r="T62" s="1"/>
      <c r="U62" s="1"/>
      <c r="V62" s="63"/>
      <c r="W62" s="63"/>
      <c r="X62" s="63"/>
      <c r="Y62" s="3"/>
      <c r="Z62" s="1"/>
      <c r="AA62" s="1"/>
      <c r="AB62" s="4"/>
      <c r="AC62"/>
      <c r="AD62" s="4"/>
      <c r="AE62" s="104"/>
      <c r="AF62" s="104"/>
      <c r="AG62" s="70"/>
      <c r="AH62" s="104"/>
      <c r="AI62" s="104"/>
      <c r="AJ62" s="108"/>
      <c r="AK62" s="108"/>
      <c r="AL62" s="108"/>
      <c r="AM62" s="108"/>
      <c r="AN62" s="108"/>
      <c r="AO62" s="108"/>
      <c r="AP62" s="99"/>
      <c r="AQ62" s="99"/>
      <c r="AR62" s="99"/>
      <c r="AS62" s="99"/>
      <c r="AT62" s="99"/>
      <c r="AU62" s="99"/>
      <c r="AV62" s="99"/>
    </row>
    <row r="63" spans="1:48" s="103" customFormat="1" x14ac:dyDescent="0.15">
      <c r="A63" s="86" t="s">
        <v>73</v>
      </c>
      <c r="B63" s="113">
        <v>20</v>
      </c>
      <c r="C63" s="87" t="s">
        <v>58</v>
      </c>
      <c r="D63" s="99"/>
      <c r="E63" s="99"/>
      <c r="F63" s="70"/>
      <c r="G63" s="99"/>
      <c r="H63" s="70"/>
      <c r="I63" s="70"/>
      <c r="J63" s="70"/>
      <c r="K63" s="70"/>
      <c r="L63" s="70"/>
      <c r="M63" s="41"/>
      <c r="N63" s="1"/>
      <c r="O63" s="2"/>
      <c r="P63" s="2"/>
      <c r="Q63" s="2"/>
      <c r="R63" s="2"/>
      <c r="S63" s="1"/>
      <c r="T63" s="1"/>
      <c r="U63" s="1"/>
      <c r="V63" s="63"/>
      <c r="W63" s="63"/>
      <c r="X63" s="63"/>
      <c r="Y63" s="3"/>
      <c r="Z63" s="1"/>
      <c r="AA63" s="1"/>
      <c r="AB63" s="4"/>
      <c r="AC63"/>
      <c r="AD63" s="4"/>
      <c r="AE63" s="104"/>
      <c r="AF63" s="104"/>
      <c r="AG63" s="70"/>
      <c r="AH63" s="104"/>
      <c r="AI63" s="104"/>
      <c r="AJ63" s="108"/>
      <c r="AK63" s="108"/>
      <c r="AL63" s="108"/>
      <c r="AM63" s="108"/>
      <c r="AN63" s="108"/>
      <c r="AO63" s="108"/>
      <c r="AP63" s="99"/>
      <c r="AQ63" s="99"/>
      <c r="AR63" s="99"/>
      <c r="AS63" s="99"/>
      <c r="AT63" s="99"/>
      <c r="AU63" s="99"/>
      <c r="AV63" s="99"/>
    </row>
    <row r="64" spans="1:48" s="103" customFormat="1" x14ac:dyDescent="0.15">
      <c r="A64" s="86" t="s">
        <v>74</v>
      </c>
      <c r="B64" s="113">
        <v>19</v>
      </c>
      <c r="C64" s="87" t="s">
        <v>58</v>
      </c>
      <c r="D64" s="99"/>
      <c r="E64" s="99"/>
      <c r="F64" s="70"/>
      <c r="G64" s="99"/>
      <c r="H64" s="70"/>
      <c r="I64" s="70"/>
      <c r="J64" s="70"/>
      <c r="K64" s="70"/>
      <c r="L64" s="70"/>
      <c r="M64" s="41"/>
      <c r="N64" s="1"/>
      <c r="O64" s="2"/>
      <c r="P64" s="2"/>
      <c r="Q64" s="2"/>
      <c r="R64" s="2"/>
      <c r="S64" s="1"/>
      <c r="T64" s="1"/>
      <c r="U64" s="1"/>
      <c r="V64" s="63"/>
      <c r="W64" s="63"/>
      <c r="X64" s="63"/>
      <c r="Y64" s="3"/>
      <c r="Z64" s="1"/>
      <c r="AA64" s="1"/>
      <c r="AB64" s="4"/>
      <c r="AC64"/>
      <c r="AD64" s="4"/>
      <c r="AE64" s="104"/>
      <c r="AF64" s="104"/>
      <c r="AG64" s="70"/>
      <c r="AH64" s="104"/>
      <c r="AI64" s="104"/>
      <c r="AJ64" s="108"/>
      <c r="AK64" s="108"/>
      <c r="AL64" s="108"/>
      <c r="AM64" s="108"/>
      <c r="AN64" s="108"/>
      <c r="AO64" s="108"/>
      <c r="AP64" s="99"/>
      <c r="AQ64" s="99"/>
      <c r="AR64" s="99"/>
      <c r="AS64" s="99"/>
      <c r="AT64" s="99"/>
      <c r="AU64" s="99"/>
      <c r="AV64" s="99"/>
    </row>
    <row r="65" spans="1:48" s="103" customFormat="1" x14ac:dyDescent="0.15">
      <c r="A65" s="86" t="s">
        <v>75</v>
      </c>
      <c r="B65" s="113">
        <v>21</v>
      </c>
      <c r="C65" s="87" t="s">
        <v>58</v>
      </c>
      <c r="D65" s="99"/>
      <c r="E65" s="99"/>
      <c r="F65" s="70"/>
      <c r="G65" s="99"/>
      <c r="H65" s="70"/>
      <c r="I65" s="70"/>
      <c r="J65" s="70"/>
      <c r="K65" s="70"/>
      <c r="L65" s="70"/>
      <c r="M65" s="41"/>
      <c r="N65" s="1"/>
      <c r="O65" s="2"/>
      <c r="P65" s="2"/>
      <c r="Q65" s="2"/>
      <c r="R65" s="2"/>
      <c r="S65" s="1"/>
      <c r="T65" s="1"/>
      <c r="U65" s="1"/>
      <c r="V65" s="63"/>
      <c r="W65" s="63"/>
      <c r="X65" s="63"/>
      <c r="Y65" s="3"/>
      <c r="Z65" s="1"/>
      <c r="AA65" s="1"/>
      <c r="AB65" s="4"/>
      <c r="AC65"/>
      <c r="AD65" s="4"/>
      <c r="AE65" s="104"/>
      <c r="AF65" s="104"/>
      <c r="AG65" s="70"/>
      <c r="AH65" s="104"/>
      <c r="AI65" s="104"/>
      <c r="AJ65" s="108"/>
      <c r="AK65" s="108"/>
      <c r="AL65" s="108"/>
      <c r="AM65" s="108"/>
      <c r="AN65" s="108"/>
      <c r="AO65" s="108"/>
      <c r="AP65" s="99"/>
      <c r="AQ65" s="99"/>
      <c r="AR65" s="99"/>
      <c r="AS65" s="99"/>
      <c r="AT65" s="99"/>
      <c r="AU65" s="99"/>
      <c r="AV65" s="99"/>
    </row>
    <row r="66" spans="1:48" s="103" customFormat="1" x14ac:dyDescent="0.15">
      <c r="A66" s="86" t="s">
        <v>76</v>
      </c>
      <c r="B66" s="113">
        <v>19</v>
      </c>
      <c r="C66" s="87" t="s">
        <v>58</v>
      </c>
      <c r="D66" s="99"/>
      <c r="E66" s="99"/>
      <c r="F66" s="70"/>
      <c r="G66" s="99"/>
      <c r="H66" s="70"/>
      <c r="I66" s="70"/>
      <c r="J66" s="70"/>
      <c r="K66" s="70"/>
      <c r="L66" s="70"/>
      <c r="M66" s="41"/>
      <c r="N66" s="1"/>
      <c r="O66" s="2"/>
      <c r="P66" s="2"/>
      <c r="Q66" s="2"/>
      <c r="R66" s="2"/>
      <c r="S66" s="1"/>
      <c r="T66" s="1"/>
      <c r="U66" s="1"/>
      <c r="V66" s="63"/>
      <c r="W66" s="63"/>
      <c r="X66" s="63"/>
      <c r="Y66" s="3"/>
      <c r="Z66" s="1"/>
      <c r="AA66" s="1"/>
      <c r="AB66" s="4"/>
      <c r="AC66"/>
      <c r="AD66" s="4"/>
      <c r="AE66" s="104"/>
      <c r="AF66" s="104"/>
      <c r="AG66" s="70"/>
      <c r="AH66" s="104"/>
      <c r="AI66" s="104"/>
      <c r="AJ66" s="108"/>
      <c r="AK66" s="108"/>
      <c r="AL66" s="108"/>
      <c r="AM66" s="108"/>
      <c r="AN66" s="108"/>
      <c r="AO66" s="108"/>
      <c r="AP66" s="99"/>
      <c r="AQ66" s="99"/>
      <c r="AR66" s="99"/>
      <c r="AS66" s="99"/>
      <c r="AT66" s="99"/>
      <c r="AU66" s="99"/>
      <c r="AV66" s="99"/>
    </row>
    <row r="67" spans="1:48" s="103" customFormat="1" x14ac:dyDescent="0.15">
      <c r="A67" s="86" t="s">
        <v>77</v>
      </c>
      <c r="B67" s="113">
        <v>20</v>
      </c>
      <c r="C67" s="87" t="s">
        <v>58</v>
      </c>
      <c r="D67" s="99"/>
      <c r="E67" s="99"/>
      <c r="F67" s="70"/>
      <c r="G67" s="99"/>
      <c r="H67" s="70"/>
      <c r="I67" s="70"/>
      <c r="J67" s="70"/>
      <c r="K67" s="70"/>
      <c r="L67" s="70"/>
      <c r="M67" s="41"/>
      <c r="N67" s="1"/>
      <c r="O67" s="2"/>
      <c r="P67" s="2"/>
      <c r="Q67" s="2"/>
      <c r="R67" s="2"/>
      <c r="S67" s="1"/>
      <c r="T67" s="1"/>
      <c r="U67" s="1"/>
      <c r="V67" s="63"/>
      <c r="W67" s="63"/>
      <c r="X67" s="63"/>
      <c r="Y67" s="3"/>
      <c r="Z67" s="1"/>
      <c r="AA67" s="1"/>
      <c r="AB67" s="4"/>
      <c r="AC67"/>
      <c r="AD67" s="4"/>
      <c r="AE67" s="104"/>
      <c r="AF67" s="104"/>
      <c r="AG67" s="70"/>
      <c r="AH67" s="104"/>
      <c r="AI67" s="104"/>
      <c r="AJ67" s="108"/>
      <c r="AK67" s="108"/>
      <c r="AL67" s="108"/>
      <c r="AM67" s="108"/>
      <c r="AN67" s="108"/>
      <c r="AO67" s="108"/>
      <c r="AP67" s="99"/>
      <c r="AQ67" s="99"/>
      <c r="AR67" s="99"/>
      <c r="AS67" s="99"/>
      <c r="AT67" s="99"/>
      <c r="AU67" s="99"/>
      <c r="AV67" s="99"/>
    </row>
    <row r="68" spans="1:48" s="103" customFormat="1" x14ac:dyDescent="0.15">
      <c r="A68" s="86" t="s">
        <v>78</v>
      </c>
      <c r="B68" s="113">
        <v>19</v>
      </c>
      <c r="C68" s="87" t="s">
        <v>58</v>
      </c>
      <c r="D68" s="99"/>
      <c r="E68" s="99"/>
      <c r="F68" s="70"/>
      <c r="G68" s="99"/>
      <c r="H68" s="70"/>
      <c r="I68" s="70"/>
      <c r="J68" s="70"/>
      <c r="K68" s="70"/>
      <c r="L68" s="70"/>
      <c r="M68" s="41"/>
      <c r="N68" s="1"/>
      <c r="O68" s="2"/>
      <c r="P68" s="2"/>
      <c r="Q68" s="2"/>
      <c r="R68" s="2"/>
      <c r="S68" s="1"/>
      <c r="T68" s="1"/>
      <c r="U68" s="1"/>
      <c r="V68" s="63"/>
      <c r="W68" s="63"/>
      <c r="X68" s="63"/>
      <c r="Y68" s="3"/>
      <c r="Z68" s="1"/>
      <c r="AA68" s="1"/>
      <c r="AB68" s="4"/>
      <c r="AC68"/>
      <c r="AD68" s="4"/>
      <c r="AE68" s="104"/>
      <c r="AF68" s="104"/>
      <c r="AG68" s="70"/>
      <c r="AH68" s="104"/>
      <c r="AI68" s="104"/>
      <c r="AJ68" s="108"/>
      <c r="AK68" s="108"/>
      <c r="AL68" s="108"/>
      <c r="AM68" s="108"/>
      <c r="AN68" s="108"/>
      <c r="AO68" s="108"/>
      <c r="AP68" s="99"/>
      <c r="AQ68" s="99"/>
      <c r="AR68" s="99"/>
      <c r="AS68" s="99"/>
      <c r="AT68" s="99"/>
      <c r="AU68" s="99"/>
      <c r="AV68" s="99"/>
    </row>
    <row r="69" spans="1:48" s="103" customFormat="1" x14ac:dyDescent="0.15">
      <c r="A69" s="86" t="s">
        <v>79</v>
      </c>
      <c r="B69" s="113">
        <v>18</v>
      </c>
      <c r="C69" s="87" t="s">
        <v>58</v>
      </c>
      <c r="D69" s="99"/>
      <c r="E69" s="99"/>
      <c r="F69" s="70"/>
      <c r="G69" s="99"/>
      <c r="H69" s="70"/>
      <c r="I69" s="70"/>
      <c r="J69" s="70"/>
      <c r="K69" s="70"/>
      <c r="L69" s="70"/>
      <c r="M69" s="41"/>
      <c r="N69" s="1"/>
      <c r="O69" s="2"/>
      <c r="P69" s="2"/>
      <c r="Q69" s="2"/>
      <c r="R69" s="2"/>
      <c r="S69" s="1"/>
      <c r="T69" s="1"/>
      <c r="U69" s="1"/>
      <c r="V69" s="63"/>
      <c r="W69" s="63"/>
      <c r="X69" s="63"/>
      <c r="Y69" s="3"/>
      <c r="Z69" s="1"/>
      <c r="AA69" s="1"/>
      <c r="AB69" s="4"/>
      <c r="AC69"/>
      <c r="AD69" s="4"/>
      <c r="AE69" s="104"/>
      <c r="AF69" s="104"/>
      <c r="AG69" s="70"/>
      <c r="AH69" s="104"/>
      <c r="AI69" s="104"/>
      <c r="AJ69" s="108"/>
      <c r="AK69" s="108"/>
      <c r="AL69" s="108"/>
      <c r="AM69" s="108"/>
      <c r="AN69" s="108"/>
      <c r="AO69" s="108"/>
      <c r="AP69" s="99"/>
      <c r="AQ69" s="99"/>
      <c r="AR69" s="99"/>
      <c r="AS69" s="99"/>
      <c r="AT69" s="99"/>
      <c r="AU69" s="99"/>
      <c r="AV69" s="99"/>
    </row>
    <row r="70" spans="1:48" s="103" customFormat="1" x14ac:dyDescent="0.15">
      <c r="A70" s="86" t="s">
        <v>80</v>
      </c>
      <c r="B70" s="113">
        <v>22</v>
      </c>
      <c r="C70" s="87" t="s">
        <v>58</v>
      </c>
      <c r="D70" s="99"/>
      <c r="E70" s="99"/>
      <c r="F70" s="70"/>
      <c r="G70" s="99"/>
      <c r="H70" s="70"/>
      <c r="I70" s="70"/>
      <c r="J70" s="70"/>
      <c r="K70" s="70"/>
      <c r="L70" s="70"/>
      <c r="M70" s="41"/>
      <c r="N70" s="1"/>
      <c r="O70" s="2"/>
      <c r="P70" s="2"/>
      <c r="Q70" s="2"/>
      <c r="R70" s="2"/>
      <c r="S70" s="1"/>
      <c r="T70" s="1"/>
      <c r="U70" s="1"/>
      <c r="V70" s="63"/>
      <c r="W70" s="63"/>
      <c r="X70" s="63"/>
      <c r="Y70" s="3"/>
      <c r="Z70" s="1"/>
      <c r="AA70" s="1"/>
      <c r="AB70" s="4"/>
      <c r="AC70"/>
      <c r="AD70" s="4"/>
      <c r="AE70" s="104"/>
      <c r="AF70" s="104"/>
      <c r="AG70" s="70"/>
      <c r="AH70" s="104"/>
      <c r="AI70" s="104"/>
      <c r="AJ70" s="108"/>
      <c r="AK70" s="108"/>
      <c r="AL70" s="108"/>
      <c r="AM70" s="108"/>
      <c r="AN70" s="108"/>
      <c r="AO70" s="108"/>
      <c r="AP70" s="99"/>
      <c r="AQ70" s="99"/>
      <c r="AR70" s="99"/>
      <c r="AS70" s="99"/>
      <c r="AT70" s="99"/>
      <c r="AU70" s="99"/>
      <c r="AV70" s="99"/>
    </row>
    <row r="71" spans="1:48" s="103" customFormat="1" x14ac:dyDescent="0.15">
      <c r="A71" s="86" t="s">
        <v>65</v>
      </c>
      <c r="B71" s="113">
        <f>SUM(B59:B70)</f>
        <v>241</v>
      </c>
      <c r="C71" s="87" t="s">
        <v>58</v>
      </c>
      <c r="D71" s="99"/>
      <c r="E71" s="99"/>
      <c r="F71" s="70"/>
      <c r="G71" s="99"/>
      <c r="H71" s="70"/>
      <c r="I71" s="70"/>
      <c r="J71" s="70"/>
      <c r="K71" s="70"/>
      <c r="L71" s="70"/>
      <c r="M71" s="41"/>
      <c r="N71" s="1"/>
      <c r="O71" s="2"/>
      <c r="P71" s="2"/>
      <c r="Q71" s="2"/>
      <c r="R71" s="2"/>
      <c r="S71" s="1"/>
      <c r="T71" s="1"/>
      <c r="U71" s="1"/>
      <c r="V71" s="63"/>
      <c r="W71" s="63"/>
      <c r="X71" s="63"/>
      <c r="Y71" s="3"/>
      <c r="Z71" s="1"/>
      <c r="AA71" s="1"/>
      <c r="AB71" s="4"/>
      <c r="AC71"/>
      <c r="AD71" s="4"/>
      <c r="AE71" s="104"/>
      <c r="AF71" s="104"/>
      <c r="AG71" s="70"/>
      <c r="AH71" s="104"/>
      <c r="AI71" s="104"/>
      <c r="AJ71" s="108"/>
      <c r="AK71" s="108"/>
      <c r="AL71" s="108"/>
      <c r="AM71" s="108"/>
      <c r="AN71" s="108"/>
      <c r="AO71" s="108"/>
      <c r="AP71" s="99"/>
      <c r="AQ71" s="99"/>
      <c r="AR71" s="99"/>
      <c r="AS71" s="99"/>
      <c r="AT71" s="99"/>
      <c r="AU71" s="99"/>
      <c r="AV71" s="99"/>
    </row>
  </sheetData>
  <sheetProtection sheet="1" selectLockedCells="1"/>
  <mergeCells count="22">
    <mergeCell ref="I10:L15"/>
    <mergeCell ref="I16:L19"/>
    <mergeCell ref="I20:L30"/>
    <mergeCell ref="I31:L42"/>
    <mergeCell ref="A46:L46"/>
    <mergeCell ref="A47:L47"/>
    <mergeCell ref="A55:L55"/>
    <mergeCell ref="A41:F41"/>
    <mergeCell ref="A42:F42"/>
    <mergeCell ref="A43:L43"/>
    <mergeCell ref="A44:L44"/>
    <mergeCell ref="A45:L45"/>
    <mergeCell ref="A1:L1"/>
    <mergeCell ref="A2:G2"/>
    <mergeCell ref="H4:L4"/>
    <mergeCell ref="H5:L5"/>
    <mergeCell ref="H6:L6"/>
    <mergeCell ref="A8:A9"/>
    <mergeCell ref="C8:E9"/>
    <mergeCell ref="G8:G9"/>
    <mergeCell ref="H8:H9"/>
    <mergeCell ref="I8:L9"/>
  </mergeCells>
  <phoneticPr fontId="3"/>
  <conditionalFormatting sqref="A10">
    <cfRule type="expression" dxfId="191" priority="63">
      <formula>$N$10=0</formula>
    </cfRule>
  </conditionalFormatting>
  <conditionalFormatting sqref="A11">
    <cfRule type="expression" dxfId="190" priority="62">
      <formula>$N$11=0</formula>
    </cfRule>
  </conditionalFormatting>
  <conditionalFormatting sqref="A12">
    <cfRule type="expression" dxfId="189" priority="61">
      <formula>$N$12=0</formula>
    </cfRule>
  </conditionalFormatting>
  <conditionalFormatting sqref="A13">
    <cfRule type="expression" dxfId="188" priority="60">
      <formula>$N$13=0</formula>
    </cfRule>
  </conditionalFormatting>
  <conditionalFormatting sqref="A14">
    <cfRule type="expression" dxfId="187" priority="59">
      <formula>$N$14=0</formula>
    </cfRule>
  </conditionalFormatting>
  <conditionalFormatting sqref="A15">
    <cfRule type="expression" dxfId="186" priority="58">
      <formula>$N$15=0</formula>
    </cfRule>
  </conditionalFormatting>
  <conditionalFormatting sqref="A16">
    <cfRule type="expression" dxfId="185" priority="57">
      <formula>$N$16=0</formula>
    </cfRule>
  </conditionalFormatting>
  <conditionalFormatting sqref="A17">
    <cfRule type="expression" dxfId="184" priority="56">
      <formula>$N$17=0</formula>
    </cfRule>
  </conditionalFormatting>
  <conditionalFormatting sqref="A18">
    <cfRule type="expression" dxfId="183" priority="55">
      <formula>$N$18=0</formula>
    </cfRule>
  </conditionalFormatting>
  <conditionalFormatting sqref="A19">
    <cfRule type="expression" dxfId="182" priority="54">
      <formula>$N$19=0</formula>
    </cfRule>
  </conditionalFormatting>
  <conditionalFormatting sqref="A20">
    <cfRule type="expression" dxfId="181" priority="53">
      <formula>$N$20=0</formula>
    </cfRule>
  </conditionalFormatting>
  <conditionalFormatting sqref="A21">
    <cfRule type="expression" dxfId="180" priority="52">
      <formula>$N$21=0</formula>
    </cfRule>
  </conditionalFormatting>
  <conditionalFormatting sqref="A22">
    <cfRule type="expression" dxfId="179" priority="51">
      <formula>$N$22=0</formula>
    </cfRule>
  </conditionalFormatting>
  <conditionalFormatting sqref="A23">
    <cfRule type="expression" dxfId="178" priority="50">
      <formula>$N$23=0</formula>
    </cfRule>
  </conditionalFormatting>
  <conditionalFormatting sqref="A24">
    <cfRule type="expression" dxfId="177" priority="49">
      <formula>$N$24=0</formula>
    </cfRule>
  </conditionalFormatting>
  <conditionalFormatting sqref="A25">
    <cfRule type="expression" dxfId="176" priority="48">
      <formula>$N$25=0</formula>
    </cfRule>
  </conditionalFormatting>
  <conditionalFormatting sqref="A26">
    <cfRule type="expression" dxfId="175" priority="47">
      <formula>$N$26=0</formula>
    </cfRule>
  </conditionalFormatting>
  <conditionalFormatting sqref="A27">
    <cfRule type="expression" dxfId="174" priority="46">
      <formula>$N$27=0</formula>
    </cfRule>
  </conditionalFormatting>
  <conditionalFormatting sqref="A28">
    <cfRule type="expression" dxfId="173" priority="45">
      <formula>$N$28=0</formula>
    </cfRule>
  </conditionalFormatting>
  <conditionalFormatting sqref="A29">
    <cfRule type="expression" dxfId="172" priority="44">
      <formula>$N$29=0</formula>
    </cfRule>
  </conditionalFormatting>
  <conditionalFormatting sqref="A30">
    <cfRule type="expression" dxfId="171" priority="43">
      <formula>$N$30=0</formula>
    </cfRule>
  </conditionalFormatting>
  <conditionalFormatting sqref="A31">
    <cfRule type="expression" dxfId="170" priority="42">
      <formula>$N$31=0</formula>
    </cfRule>
  </conditionalFormatting>
  <conditionalFormatting sqref="A32">
    <cfRule type="expression" dxfId="169" priority="41">
      <formula>$N$32=0</formula>
    </cfRule>
  </conditionalFormatting>
  <conditionalFormatting sqref="A33">
    <cfRule type="expression" dxfId="168" priority="40">
      <formula>$N$33=0</formula>
    </cfRule>
  </conditionalFormatting>
  <conditionalFormatting sqref="A34">
    <cfRule type="expression" dxfId="167" priority="39">
      <formula>$N$34=0</formula>
    </cfRule>
  </conditionalFormatting>
  <conditionalFormatting sqref="A35">
    <cfRule type="expression" dxfId="166" priority="38">
      <formula>$N$35=0</formula>
    </cfRule>
  </conditionalFormatting>
  <conditionalFormatting sqref="A36">
    <cfRule type="expression" dxfId="165" priority="37">
      <formula>$N$36=0</formula>
    </cfRule>
  </conditionalFormatting>
  <conditionalFormatting sqref="A37">
    <cfRule type="expression" dxfId="164" priority="36">
      <formula>$N$37=0</formula>
    </cfRule>
  </conditionalFormatting>
  <conditionalFormatting sqref="A38">
    <cfRule type="expression" dxfId="163" priority="6">
      <formula>$N$38=0</formula>
    </cfRule>
  </conditionalFormatting>
  <conditionalFormatting sqref="A40">
    <cfRule type="expression" dxfId="162" priority="4">
      <formula>$N$40=0</formula>
    </cfRule>
  </conditionalFormatting>
  <conditionalFormatting sqref="B40">
    <cfRule type="expression" dxfId="161" priority="3">
      <formula>$N$40=0</formula>
    </cfRule>
  </conditionalFormatting>
  <conditionalFormatting sqref="A39">
    <cfRule type="expression" dxfId="160" priority="2">
      <formula>$N$39=0</formula>
    </cfRule>
  </conditionalFormatting>
  <conditionalFormatting sqref="B10:B39">
    <cfRule type="expression" dxfId="159" priority="1">
      <formula>$N10=0</formula>
    </cfRule>
  </conditionalFormatting>
  <dataValidations count="1">
    <dataValidation type="list" allowBlank="1" showInputMessage="1" sqref="H10:H40" xr:uid="{0B88AC0D-EB37-4247-AFC2-D83F5A05D8F1}">
      <formula1>$AB$10:$AB$18</formula1>
    </dataValidation>
  </dataValidations>
  <pageMargins left="0.70866141732283472" right="0.51181102362204722" top="0.74803149606299213" bottom="0.55118110236220474" header="0.31496062992125984" footer="0.31496062992125984"/>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8</xdr:col>
                    <xdr:colOff>0</xdr:colOff>
                    <xdr:row>15</xdr:row>
                    <xdr:rowOff>0</xdr:rowOff>
                  </from>
                  <to>
                    <xdr:col>9</xdr:col>
                    <xdr:colOff>266700</xdr:colOff>
                    <xdr:row>16</xdr:row>
                    <xdr:rowOff>19050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8</xdr:col>
                    <xdr:colOff>0</xdr:colOff>
                    <xdr:row>16</xdr:row>
                    <xdr:rowOff>104775</xdr:rowOff>
                  </from>
                  <to>
                    <xdr:col>9</xdr:col>
                    <xdr:colOff>266700</xdr:colOff>
                    <xdr:row>17</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初期設定</vt:lpstr>
      <vt:lpstr>4月</vt:lpstr>
      <vt:lpstr>5月</vt:lpstr>
      <vt:lpstr>6月</vt:lpstr>
      <vt:lpstr>7月</vt:lpstr>
      <vt:lpstr>8月</vt:lpstr>
      <vt:lpstr>9月</vt:lpstr>
      <vt:lpstr>10月</vt:lpstr>
      <vt:lpstr>11月</vt:lpstr>
      <vt:lpstr>12月</vt:lpstr>
      <vt:lpstr>1月</vt:lpstr>
      <vt:lpstr>2月</vt:lpstr>
      <vt:lpstr>3月</vt:lpstr>
      <vt:lpstr>記入例</vt:lpstr>
      <vt:lpstr>休業日一覧</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影山 善弘</dc:creator>
  <cp:lastModifiedBy>瀬良田 陽子</cp:lastModifiedBy>
  <cp:lastPrinted>2025-01-27T08:39:38Z</cp:lastPrinted>
  <dcterms:created xsi:type="dcterms:W3CDTF">2019-03-24T22:21:42Z</dcterms:created>
  <dcterms:modified xsi:type="dcterms:W3CDTF">2026-03-29T23:49:16Z</dcterms:modified>
</cp:coreProperties>
</file>